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578" activeTab="0"/>
  </bookViews>
  <sheets>
    <sheet name="ломонос окр округ" sheetId="1" r:id="rId1"/>
  </sheets>
  <definedNames>
    <definedName name="Excel_BuiltIn_Print_Area_3">#REF!</definedName>
    <definedName name="_xlnm.Print_Area" localSheetId="0">'ломонос окр округ'!$A$1:$AY$48</definedName>
  </definedNames>
  <calcPr fullCalcOnLoad="1"/>
</workbook>
</file>

<file path=xl/sharedStrings.xml><?xml version="1.0" encoding="utf-8"?>
<sst xmlns="http://schemas.openxmlformats.org/spreadsheetml/2006/main" count="203" uniqueCount="89">
  <si>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</si>
  <si>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</si>
  <si>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</si>
  <si>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</si>
  <si>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деревянные благоустроенные жилые дома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</si>
  <si>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</si>
  <si>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</si>
  <si>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</si>
  <si>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</si>
  <si>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</si>
  <si>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</si>
  <si>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</si>
  <si>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</si>
  <si>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</si>
  <si>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</si>
  <si>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</si>
  <si>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</si>
  <si>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</si>
  <si>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</si>
  <si>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</si>
  <si>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</si>
  <si>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</si>
  <si>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</si>
  <si>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</si>
  <si>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</si>
  <si>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</si>
  <si>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</si>
  <si>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</si>
  <si>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</si>
  <si>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на 1 кв. м. жилой площади (руб./мес.)  (размер платы в месяц на 1 кв. м.)  с газоснабжением/без газоснабжения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</si>
  <si>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</si>
  <si>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</si>
  <si>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</si>
  <si>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</si>
  <si>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</si>
  <si>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</si>
  <si>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</si>
  <si>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</si>
  <si>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</si>
  <si>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</si>
  <si>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</si>
  <si>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</si>
  <si>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</si>
  <si>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</si>
  <si>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</si>
  <si>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ул. Романа Куликова, 7</t>
  </si>
  <si>
    <t>ул. Учительская, 65</t>
  </si>
  <si>
    <t>ул. Суфтина 1 проезд, 4</t>
  </si>
  <si>
    <t>ул. Урицкого, 26</t>
  </si>
  <si>
    <t>ул. Урицкого, 31</t>
  </si>
  <si>
    <t>ул. Урицкого, 32, корп. 1</t>
  </si>
  <si>
    <t>ул. Коммунальная, 7</t>
  </si>
  <si>
    <t>ул. Коммунальная, 11</t>
  </si>
  <si>
    <t>ул. Красноармейская, 21, корп. 1</t>
  </si>
  <si>
    <t>пр. Новгородский, 25</t>
  </si>
  <si>
    <t>ул. П.Усова, 3 корп.1</t>
  </si>
  <si>
    <t>ул. П.Усова, 31 корп.1</t>
  </si>
  <si>
    <t>деревянные  жилые дома благоустроенные без центрального отопления</t>
  </si>
  <si>
    <t>ул. Коммунальная, 4</t>
  </si>
  <si>
    <t>пр. Ленинградский, 28</t>
  </si>
  <si>
    <t>пр. Московский, 8, корп. 2</t>
  </si>
  <si>
    <t>пр. Московский, 15</t>
  </si>
  <si>
    <t>пр. Московский, 19</t>
  </si>
  <si>
    <t>ул. Урицкого, 6, корп. 1</t>
  </si>
  <si>
    <t>ул. П.Усова, 9, корп. 1</t>
  </si>
  <si>
    <t>ул. П.Усова, 11</t>
  </si>
  <si>
    <t>ул. П.Усова,  15</t>
  </si>
  <si>
    <t>ул. П.Усова,  21</t>
  </si>
  <si>
    <t>ул. П.Усова,  27</t>
  </si>
  <si>
    <t>ул. П.Усова,  37</t>
  </si>
  <si>
    <t>ул. П.Усова,  41</t>
  </si>
  <si>
    <t>деревянные дома без центр отопл и газоснабжения</t>
  </si>
  <si>
    <t>ул. П.Усова, 13</t>
  </si>
  <si>
    <t>дерев дома неблагоустроенные без цент отопл и канализации</t>
  </si>
  <si>
    <t>ул. Нагорная, 39</t>
  </si>
  <si>
    <t>ул. Нагорная, 55</t>
  </si>
  <si>
    <t>ул. Нагорная, 55, корп. 1</t>
  </si>
  <si>
    <t>ул. Нагорная, 38</t>
  </si>
  <si>
    <t>ул. Нагорная, 40</t>
  </si>
  <si>
    <t>Приложение №2</t>
  </si>
  <si>
    <t>к извещению и документации</t>
  </si>
  <si>
    <t>о проведении открытого конкурса</t>
  </si>
  <si>
    <t>Лот №2</t>
  </si>
  <si>
    <t>Жилой район Ломоносовский территориальный округ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</si>
  <si>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</si>
  <si>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</si>
  <si>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</si>
  <si>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</si>
  <si>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деревянные  жилые дома признанными аварийными или непригодными для проживания согласно МВК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</si>
</sst>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46" fillId="33" borderId="11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3" fillId="0" borderId="15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5"/>
  <sheetViews>
    <sheetView tabSelected="1" view="pageBreakPreview" zoomScaleSheetLayoutView="100" zoomScalePageLayoutView="0" workbookViewId="0" topLeftCell="A1">
      <pane xSplit="6" ySplit="9" topLeftCell="AJ34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X38" sqref="X38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0.12890625" style="1" customWidth="1"/>
    <col min="9" max="9" width="5.75390625" style="18" customWidth="1"/>
    <col min="10" max="20" width="9.25390625" style="18" customWidth="1"/>
    <col min="21" max="21" width="21.00390625" style="18" customWidth="1"/>
    <col min="22" max="22" width="6.75390625" style="18" hidden="1" customWidth="1"/>
    <col min="23" max="23" width="5.75390625" style="18" customWidth="1"/>
    <col min="24" max="24" width="8.875" style="18" bestFit="1" customWidth="1"/>
    <col min="25" max="25" width="9.25390625" style="18" customWidth="1"/>
    <col min="26" max="26" width="8.875" style="18" bestFit="1" customWidth="1"/>
    <col min="27" max="27" width="9.25390625" style="18" customWidth="1"/>
    <col min="28" max="28" width="8.875" style="18" bestFit="1" customWidth="1"/>
    <col min="29" max="29" width="9.25390625" style="18" customWidth="1"/>
    <col min="30" max="30" width="8.875" style="18" bestFit="1" customWidth="1"/>
    <col min="31" max="31" width="9.25390625" style="18" customWidth="1"/>
    <col min="32" max="32" width="8.875" style="18" bestFit="1" customWidth="1"/>
    <col min="33" max="33" width="9.25390625" style="18" customWidth="1"/>
    <col min="34" max="34" width="8.875" style="18" bestFit="1" customWidth="1"/>
    <col min="35" max="35" width="9.25390625" style="18" customWidth="1"/>
    <col min="36" max="36" width="21.00390625" style="18" customWidth="1"/>
    <col min="37" max="37" width="6.75390625" style="18" hidden="1" customWidth="1"/>
    <col min="38" max="38" width="5.75390625" style="18" customWidth="1"/>
    <col min="39" max="39" width="9.875" style="18" bestFit="1" customWidth="1"/>
    <col min="40" max="40" width="21.00390625" style="18" customWidth="1"/>
    <col min="41" max="41" width="6.75390625" style="18" hidden="1" customWidth="1"/>
    <col min="42" max="42" width="5.75390625" style="18" customWidth="1"/>
    <col min="43" max="47" width="9.875" style="18" bestFit="1" customWidth="1"/>
    <col min="48" max="48" width="21.375" style="1" customWidth="1"/>
    <col min="49" max="108" width="9.125" style="1" customWidth="1"/>
  </cols>
  <sheetData>
    <row r="1" spans="1:12" ht="16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L1" s="40" t="s">
        <v>79</v>
      </c>
    </row>
    <row r="2" spans="1:12" ht="16.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L2" s="18" t="s">
        <v>80</v>
      </c>
    </row>
    <row r="3" spans="1:12" ht="16.5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L3" s="18" t="s">
        <v>81</v>
      </c>
    </row>
    <row r="4" spans="1:9" ht="16.5" customHeight="1">
      <c r="A4" s="61" t="s">
        <v>31</v>
      </c>
      <c r="B4" s="61"/>
      <c r="C4" s="61"/>
      <c r="D4" s="61"/>
      <c r="E4" s="61"/>
      <c r="F4" s="61"/>
      <c r="G4" s="61"/>
      <c r="H4" s="61"/>
      <c r="I4" s="61"/>
    </row>
    <row r="5" spans="1:47" ht="16.5" customHeight="1">
      <c r="A5" s="2"/>
      <c r="B5" s="2"/>
      <c r="C5" s="2"/>
      <c r="D5" s="2"/>
      <c r="E5" s="2"/>
      <c r="F5" s="2"/>
      <c r="G5" s="2"/>
      <c r="H5" s="2"/>
      <c r="I5" s="19"/>
      <c r="U5" s="19"/>
      <c r="V5" s="19"/>
      <c r="W5" s="19"/>
      <c r="X5" s="19"/>
      <c r="Z5" s="19"/>
      <c r="AB5" s="19"/>
      <c r="AD5" s="19"/>
      <c r="AF5" s="19"/>
      <c r="AH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</row>
    <row r="6" spans="1:2" ht="12.75">
      <c r="A6" s="3" t="s">
        <v>82</v>
      </c>
      <c r="B6" s="3" t="s">
        <v>83</v>
      </c>
    </row>
    <row r="7" spans="1:47" ht="18" customHeight="1">
      <c r="A7" s="58" t="s">
        <v>3</v>
      </c>
      <c r="B7" s="58"/>
      <c r="C7" s="58"/>
      <c r="D7" s="58"/>
      <c r="E7" s="58"/>
      <c r="F7" s="58"/>
      <c r="G7" s="56" t="s">
        <v>30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</row>
    <row r="8" spans="1:51" ht="35.25" customHeight="1">
      <c r="A8" s="58"/>
      <c r="B8" s="58"/>
      <c r="C8" s="58"/>
      <c r="D8" s="58"/>
      <c r="E8" s="58"/>
      <c r="F8" s="59"/>
      <c r="G8" s="69" t="s">
        <v>4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1"/>
      <c r="U8" s="52" t="s">
        <v>57</v>
      </c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4"/>
      <c r="AJ8" s="52" t="s">
        <v>71</v>
      </c>
      <c r="AK8" s="53"/>
      <c r="AL8" s="53"/>
      <c r="AM8" s="54"/>
      <c r="AN8" s="52" t="s">
        <v>73</v>
      </c>
      <c r="AO8" s="53"/>
      <c r="AP8" s="53"/>
      <c r="AQ8" s="53"/>
      <c r="AR8" s="53"/>
      <c r="AS8" s="53"/>
      <c r="AT8" s="53"/>
      <c r="AU8" s="53"/>
      <c r="AV8" s="52" t="s">
        <v>88</v>
      </c>
      <c r="AW8" s="53"/>
      <c r="AX8" s="53"/>
      <c r="AY8" s="53"/>
    </row>
    <row r="9" spans="1:51" s="5" customFormat="1" ht="45">
      <c r="A9" s="58"/>
      <c r="B9" s="58"/>
      <c r="C9" s="58"/>
      <c r="D9" s="58"/>
      <c r="E9" s="58"/>
      <c r="F9" s="58"/>
      <c r="G9" s="37" t="s">
        <v>5</v>
      </c>
      <c r="H9" s="38" t="s">
        <v>6</v>
      </c>
      <c r="I9" s="36" t="s">
        <v>7</v>
      </c>
      <c r="J9" s="36" t="s">
        <v>45</v>
      </c>
      <c r="K9" s="36" t="s">
        <v>46</v>
      </c>
      <c r="L9" s="36" t="s">
        <v>47</v>
      </c>
      <c r="M9" s="36" t="s">
        <v>48</v>
      </c>
      <c r="N9" s="36" t="s">
        <v>49</v>
      </c>
      <c r="O9" s="36" t="s">
        <v>50</v>
      </c>
      <c r="P9" s="36" t="s">
        <v>51</v>
      </c>
      <c r="Q9" s="36" t="s">
        <v>52</v>
      </c>
      <c r="R9" s="36" t="s">
        <v>53</v>
      </c>
      <c r="S9" s="36" t="s">
        <v>54</v>
      </c>
      <c r="T9" s="36" t="s">
        <v>55</v>
      </c>
      <c r="U9" s="35" t="s">
        <v>5</v>
      </c>
      <c r="V9" s="36" t="s">
        <v>6</v>
      </c>
      <c r="W9" s="36" t="s">
        <v>7</v>
      </c>
      <c r="X9" s="36" t="s">
        <v>58</v>
      </c>
      <c r="Y9" s="36" t="s">
        <v>60</v>
      </c>
      <c r="Z9" s="36" t="s">
        <v>61</v>
      </c>
      <c r="AA9" s="36" t="s">
        <v>62</v>
      </c>
      <c r="AB9" s="36" t="s">
        <v>63</v>
      </c>
      <c r="AC9" s="36" t="s">
        <v>64</v>
      </c>
      <c r="AD9" s="36" t="s">
        <v>65</v>
      </c>
      <c r="AE9" s="36" t="s">
        <v>66</v>
      </c>
      <c r="AF9" s="36" t="s">
        <v>67</v>
      </c>
      <c r="AG9" s="36" t="s">
        <v>68</v>
      </c>
      <c r="AH9" s="36" t="s">
        <v>69</v>
      </c>
      <c r="AI9" s="36" t="s">
        <v>70</v>
      </c>
      <c r="AJ9" s="35" t="s">
        <v>5</v>
      </c>
      <c r="AK9" s="36" t="s">
        <v>6</v>
      </c>
      <c r="AL9" s="36" t="s">
        <v>7</v>
      </c>
      <c r="AM9" s="36" t="s">
        <v>72</v>
      </c>
      <c r="AN9" s="35" t="s">
        <v>5</v>
      </c>
      <c r="AO9" s="36" t="s">
        <v>6</v>
      </c>
      <c r="AP9" s="36" t="s">
        <v>7</v>
      </c>
      <c r="AQ9" s="36" t="s">
        <v>74</v>
      </c>
      <c r="AR9" s="36" t="s">
        <v>75</v>
      </c>
      <c r="AS9" s="36" t="s">
        <v>76</v>
      </c>
      <c r="AT9" s="36" t="s">
        <v>77</v>
      </c>
      <c r="AU9" s="36" t="s">
        <v>78</v>
      </c>
      <c r="AV9" s="35" t="s">
        <v>5</v>
      </c>
      <c r="AW9" s="36" t="s">
        <v>7</v>
      </c>
      <c r="AX9" s="50" t="s">
        <v>56</v>
      </c>
      <c r="AY9" s="50" t="s">
        <v>59</v>
      </c>
    </row>
    <row r="10" spans="1:51" ht="12.75">
      <c r="A10" s="60" t="s">
        <v>8</v>
      </c>
      <c r="B10" s="60"/>
      <c r="C10" s="60"/>
      <c r="D10" s="60"/>
      <c r="E10" s="60"/>
      <c r="F10" s="60"/>
      <c r="G10" s="7"/>
      <c r="H10" s="8">
        <f aca="true" t="shared" si="0" ref="H10:T10">SUM(H11:H14)</f>
        <v>0</v>
      </c>
      <c r="I10" s="4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t="shared" si="0"/>
        <v>0</v>
      </c>
      <c r="T10" s="21">
        <f t="shared" si="0"/>
        <v>0</v>
      </c>
      <c r="U10" s="22"/>
      <c r="V10" s="20">
        <f aca="true" t="shared" si="1" ref="V10:AI10">SUM(V11:V14)</f>
        <v>0</v>
      </c>
      <c r="W10" s="46">
        <f t="shared" si="1"/>
        <v>0</v>
      </c>
      <c r="X10" s="21">
        <f t="shared" si="1"/>
        <v>0</v>
      </c>
      <c r="Y10" s="21">
        <f t="shared" si="1"/>
        <v>0</v>
      </c>
      <c r="Z10" s="21">
        <f t="shared" si="1"/>
        <v>0</v>
      </c>
      <c r="AA10" s="21">
        <f t="shared" si="1"/>
        <v>0</v>
      </c>
      <c r="AB10" s="21">
        <f t="shared" si="1"/>
        <v>0</v>
      </c>
      <c r="AC10" s="21">
        <f t="shared" si="1"/>
        <v>0</v>
      </c>
      <c r="AD10" s="21">
        <f t="shared" si="1"/>
        <v>0</v>
      </c>
      <c r="AE10" s="21">
        <f t="shared" si="1"/>
        <v>0</v>
      </c>
      <c r="AF10" s="21">
        <f t="shared" si="1"/>
        <v>0</v>
      </c>
      <c r="AG10" s="21">
        <f t="shared" si="1"/>
        <v>0</v>
      </c>
      <c r="AH10" s="21">
        <f t="shared" si="1"/>
        <v>0</v>
      </c>
      <c r="AI10" s="21">
        <f t="shared" si="1"/>
        <v>0</v>
      </c>
      <c r="AJ10" s="22"/>
      <c r="AK10" s="20">
        <f>SUM(AK11:AK14)</f>
        <v>0</v>
      </c>
      <c r="AL10" s="46">
        <f>SUM(AL11:AL14)</f>
        <v>0</v>
      </c>
      <c r="AM10" s="21">
        <f>SUM(AM11:AM14)</f>
        <v>0</v>
      </c>
      <c r="AN10" s="22"/>
      <c r="AO10" s="20">
        <f aca="true" t="shared" si="2" ref="AO10:AU10">SUM(AO11:AO14)</f>
        <v>0</v>
      </c>
      <c r="AP10" s="41">
        <f t="shared" si="2"/>
        <v>0</v>
      </c>
      <c r="AQ10" s="21">
        <f t="shared" si="2"/>
        <v>0</v>
      </c>
      <c r="AR10" s="21">
        <f t="shared" si="2"/>
        <v>0</v>
      </c>
      <c r="AS10" s="21">
        <f t="shared" si="2"/>
        <v>0</v>
      </c>
      <c r="AT10" s="21">
        <f t="shared" si="2"/>
        <v>0</v>
      </c>
      <c r="AU10" s="21">
        <f t="shared" si="2"/>
        <v>0</v>
      </c>
      <c r="AV10" s="22"/>
      <c r="AW10" s="20">
        <v>0</v>
      </c>
      <c r="AX10" s="21">
        <f>SUM(AX11:AX14)</f>
        <v>0</v>
      </c>
      <c r="AY10" s="21">
        <f>SUM(AY11:AY14)</f>
        <v>0</v>
      </c>
    </row>
    <row r="11" spans="1:51" ht="12.75">
      <c r="A11" s="55" t="s">
        <v>9</v>
      </c>
      <c r="B11" s="55"/>
      <c r="C11" s="55"/>
      <c r="D11" s="55"/>
      <c r="E11" s="55"/>
      <c r="F11" s="55"/>
      <c r="G11" s="9" t="s">
        <v>10</v>
      </c>
      <c r="H11" s="10">
        <v>0</v>
      </c>
      <c r="I11" s="12">
        <v>0</v>
      </c>
      <c r="J11" s="24">
        <f aca="true" t="shared" si="3" ref="J11:T11">$H$40*$H$11/100*12*J39</f>
        <v>0</v>
      </c>
      <c r="K11" s="24">
        <f t="shared" si="3"/>
        <v>0</v>
      </c>
      <c r="L11" s="24">
        <f t="shared" si="3"/>
        <v>0</v>
      </c>
      <c r="M11" s="24">
        <f t="shared" si="3"/>
        <v>0</v>
      </c>
      <c r="N11" s="24">
        <f t="shared" si="3"/>
        <v>0</v>
      </c>
      <c r="O11" s="24">
        <f t="shared" si="3"/>
        <v>0</v>
      </c>
      <c r="P11" s="24">
        <f t="shared" si="3"/>
        <v>0</v>
      </c>
      <c r="Q11" s="24">
        <f t="shared" si="3"/>
        <v>0</v>
      </c>
      <c r="R11" s="24">
        <f t="shared" si="3"/>
        <v>0</v>
      </c>
      <c r="S11" s="24">
        <f t="shared" si="3"/>
        <v>0</v>
      </c>
      <c r="T11" s="24">
        <f t="shared" si="3"/>
        <v>0</v>
      </c>
      <c r="U11" s="25" t="s">
        <v>10</v>
      </c>
      <c r="V11" s="23">
        <v>0</v>
      </c>
      <c r="W11" s="47">
        <v>0</v>
      </c>
      <c r="X11" s="24">
        <f aca="true" t="shared" si="4" ref="X11:AI11">$H$40*$H$11/100*12*X39</f>
        <v>0</v>
      </c>
      <c r="Y11" s="24">
        <f t="shared" si="4"/>
        <v>0</v>
      </c>
      <c r="Z11" s="24">
        <f t="shared" si="4"/>
        <v>0</v>
      </c>
      <c r="AA11" s="24">
        <f t="shared" si="4"/>
        <v>0</v>
      </c>
      <c r="AB11" s="24">
        <f t="shared" si="4"/>
        <v>0</v>
      </c>
      <c r="AC11" s="24">
        <f t="shared" si="4"/>
        <v>0</v>
      </c>
      <c r="AD11" s="24">
        <f t="shared" si="4"/>
        <v>0</v>
      </c>
      <c r="AE11" s="24">
        <f t="shared" si="4"/>
        <v>0</v>
      </c>
      <c r="AF11" s="24">
        <f t="shared" si="4"/>
        <v>0</v>
      </c>
      <c r="AG11" s="24">
        <f t="shared" si="4"/>
        <v>0</v>
      </c>
      <c r="AH11" s="24">
        <f t="shared" si="4"/>
        <v>0</v>
      </c>
      <c r="AI11" s="24">
        <f t="shared" si="4"/>
        <v>0</v>
      </c>
      <c r="AJ11" s="25" t="s">
        <v>10</v>
      </c>
      <c r="AK11" s="23">
        <v>0</v>
      </c>
      <c r="AL11" s="47">
        <v>0</v>
      </c>
      <c r="AM11" s="24">
        <f>$H$40*$H$11/100*12*AM39</f>
        <v>0</v>
      </c>
      <c r="AN11" s="25" t="s">
        <v>10</v>
      </c>
      <c r="AO11" s="23">
        <v>0</v>
      </c>
      <c r="AP11" s="12">
        <v>0</v>
      </c>
      <c r="AQ11" s="24">
        <f>$H$40*$H$11/100*12*AQ39</f>
        <v>0</v>
      </c>
      <c r="AR11" s="24">
        <f>$H$40*$H$11/100*12*AR39</f>
        <v>0</v>
      </c>
      <c r="AS11" s="24">
        <f>$H$40*$H$11/100*12*AS39</f>
        <v>0</v>
      </c>
      <c r="AT11" s="24">
        <f>$H$40*$H$11/100*12*AT39</f>
        <v>0</v>
      </c>
      <c r="AU11" s="24">
        <f>$H$40*$H$11/100*12*AU39</f>
        <v>0</v>
      </c>
      <c r="AV11" s="25" t="s">
        <v>10</v>
      </c>
      <c r="AW11" s="51">
        <v>0</v>
      </c>
      <c r="AX11" s="24">
        <f>$H$40*$H$11/100*12*AX39</f>
        <v>0</v>
      </c>
      <c r="AY11" s="24">
        <f>$H$40*$H$11/100*12*AY39</f>
        <v>0</v>
      </c>
    </row>
    <row r="12" spans="1:51" ht="12.75">
      <c r="A12" s="55" t="s">
        <v>11</v>
      </c>
      <c r="B12" s="55"/>
      <c r="C12" s="55"/>
      <c r="D12" s="55"/>
      <c r="E12" s="55"/>
      <c r="F12" s="55"/>
      <c r="G12" s="9" t="s">
        <v>10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5" t="s">
        <v>10</v>
      </c>
      <c r="V12" s="23">
        <v>0</v>
      </c>
      <c r="W12" s="47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5" t="s">
        <v>10</v>
      </c>
      <c r="AK12" s="23">
        <v>0</v>
      </c>
      <c r="AL12" s="47">
        <v>0</v>
      </c>
      <c r="AM12" s="24">
        <v>0</v>
      </c>
      <c r="AN12" s="25" t="s">
        <v>10</v>
      </c>
      <c r="AO12" s="23">
        <v>0</v>
      </c>
      <c r="AP12" s="12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5" t="s">
        <v>10</v>
      </c>
      <c r="AW12" s="51">
        <v>0</v>
      </c>
      <c r="AX12" s="24">
        <v>0</v>
      </c>
      <c r="AY12" s="24">
        <v>0</v>
      </c>
    </row>
    <row r="13" spans="1:51" ht="12.75">
      <c r="A13" s="55" t="s">
        <v>12</v>
      </c>
      <c r="B13" s="55"/>
      <c r="C13" s="55"/>
      <c r="D13" s="55"/>
      <c r="E13" s="55"/>
      <c r="F13" s="55"/>
      <c r="G13" s="9" t="s">
        <v>10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5" t="s">
        <v>10</v>
      </c>
      <c r="V13" s="23">
        <v>0</v>
      </c>
      <c r="W13" s="47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5" t="s">
        <v>10</v>
      </c>
      <c r="AK13" s="23">
        <v>0</v>
      </c>
      <c r="AL13" s="47">
        <v>0</v>
      </c>
      <c r="AM13" s="24">
        <v>0</v>
      </c>
      <c r="AN13" s="25" t="s">
        <v>10</v>
      </c>
      <c r="AO13" s="23">
        <v>0</v>
      </c>
      <c r="AP13" s="12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5" t="s">
        <v>10</v>
      </c>
      <c r="AW13" s="51">
        <v>0</v>
      </c>
      <c r="AX13" s="24">
        <v>0</v>
      </c>
      <c r="AY13" s="24">
        <v>0</v>
      </c>
    </row>
    <row r="14" spans="1:51" ht="12.75">
      <c r="A14" s="55" t="s">
        <v>13</v>
      </c>
      <c r="B14" s="55"/>
      <c r="C14" s="55"/>
      <c r="D14" s="55"/>
      <c r="E14" s="55"/>
      <c r="F14" s="55"/>
      <c r="G14" s="9" t="s">
        <v>14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5" t="s">
        <v>14</v>
      </c>
      <c r="V14" s="23">
        <v>0</v>
      </c>
      <c r="W14" s="47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5" t="s">
        <v>14</v>
      </c>
      <c r="AK14" s="23">
        <v>0</v>
      </c>
      <c r="AL14" s="47">
        <v>0</v>
      </c>
      <c r="AM14" s="24">
        <v>0</v>
      </c>
      <c r="AN14" s="25" t="s">
        <v>14</v>
      </c>
      <c r="AO14" s="23">
        <v>0</v>
      </c>
      <c r="AP14" s="12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5" t="s">
        <v>14</v>
      </c>
      <c r="AW14" s="51">
        <v>0</v>
      </c>
      <c r="AX14" s="24">
        <v>0</v>
      </c>
      <c r="AY14" s="24">
        <v>0</v>
      </c>
    </row>
    <row r="15" spans="1:51" ht="23.25" customHeight="1">
      <c r="A15" s="62" t="s">
        <v>15</v>
      </c>
      <c r="B15" s="62"/>
      <c r="C15" s="62"/>
      <c r="D15" s="62"/>
      <c r="E15" s="62"/>
      <c r="F15" s="62"/>
      <c r="G15" s="11"/>
      <c r="H15" s="8">
        <f>SUM(H16:H21)</f>
        <v>51.41294050776808</v>
      </c>
      <c r="I15" s="41">
        <f>SUM(I16:I23)</f>
        <v>5.45</v>
      </c>
      <c r="J15" s="21">
        <f aca="true" t="shared" si="5" ref="J15:T15">SUM(J16:J23)</f>
        <v>40580.700000000004</v>
      </c>
      <c r="K15" s="21">
        <f t="shared" si="5"/>
        <v>36225.060000000005</v>
      </c>
      <c r="L15" s="21">
        <f t="shared" si="5"/>
        <v>26487.000000000004</v>
      </c>
      <c r="M15" s="21">
        <f t="shared" si="5"/>
        <v>39154.98000000001</v>
      </c>
      <c r="N15" s="21">
        <f t="shared" si="5"/>
        <v>37343.40000000001</v>
      </c>
      <c r="O15" s="21">
        <f t="shared" si="5"/>
        <v>29142.24</v>
      </c>
      <c r="P15" s="21">
        <f t="shared" si="5"/>
        <v>44171.16</v>
      </c>
      <c r="Q15" s="21">
        <f t="shared" si="5"/>
        <v>20901.840000000004</v>
      </c>
      <c r="R15" s="21">
        <f t="shared" si="5"/>
        <v>47173.020000000004</v>
      </c>
      <c r="S15" s="21">
        <f t="shared" si="5"/>
        <v>27579.18</v>
      </c>
      <c r="T15" s="21">
        <f t="shared" si="5"/>
        <v>53386.020000000004</v>
      </c>
      <c r="U15" s="26"/>
      <c r="V15" s="20">
        <f>SUM(V16:V21)</f>
        <v>51.41294050776808</v>
      </c>
      <c r="W15" s="46">
        <f>SUM(W16:W23)</f>
        <v>5.45</v>
      </c>
      <c r="X15" s="21">
        <f aca="true" t="shared" si="6" ref="X15:AI15">SUM(X16:X23)</f>
        <v>31673.220000000005</v>
      </c>
      <c r="Y15" s="20">
        <f t="shared" si="6"/>
        <v>27226.02</v>
      </c>
      <c r="Z15" s="21">
        <f t="shared" si="6"/>
        <v>26879.4</v>
      </c>
      <c r="AA15" s="20">
        <f t="shared" si="6"/>
        <v>27252.18</v>
      </c>
      <c r="AB15" s="21">
        <f t="shared" si="6"/>
        <v>18501.66</v>
      </c>
      <c r="AC15" s="20">
        <f t="shared" si="6"/>
        <v>26323.5</v>
      </c>
      <c r="AD15" s="21">
        <f t="shared" si="6"/>
        <v>26964.420000000006</v>
      </c>
      <c r="AE15" s="20">
        <f t="shared" si="6"/>
        <v>21359.640000000003</v>
      </c>
      <c r="AF15" s="21">
        <f t="shared" si="6"/>
        <v>26245.020000000004</v>
      </c>
      <c r="AG15" s="20">
        <f t="shared" si="6"/>
        <v>21189.6</v>
      </c>
      <c r="AH15" s="21">
        <f t="shared" si="6"/>
        <v>26814.000000000004</v>
      </c>
      <c r="AI15" s="20">
        <f t="shared" si="6"/>
        <v>33936.06</v>
      </c>
      <c r="AJ15" s="26"/>
      <c r="AK15" s="20">
        <f>SUM(AK16:AK21)</f>
        <v>51.41294050776808</v>
      </c>
      <c r="AL15" s="46">
        <f>SUM(AL16:AL23)</f>
        <v>5.45</v>
      </c>
      <c r="AM15" s="20">
        <f>SUM(AM16:AM23)</f>
        <v>16762.02</v>
      </c>
      <c r="AN15" s="26"/>
      <c r="AO15" s="20">
        <f>SUM(AO16:AO21)</f>
        <v>51.41294050776808</v>
      </c>
      <c r="AP15" s="41">
        <f aca="true" t="shared" si="7" ref="AP15:AU15">SUM(AP16:AP23)</f>
        <v>9.07</v>
      </c>
      <c r="AQ15" s="20">
        <f t="shared" si="7"/>
        <v>17327.328</v>
      </c>
      <c r="AR15" s="20">
        <f t="shared" si="7"/>
        <v>9719.412</v>
      </c>
      <c r="AS15" s="20">
        <f t="shared" si="7"/>
        <v>10154.772</v>
      </c>
      <c r="AT15" s="20">
        <f t="shared" si="7"/>
        <v>24859.056000000004</v>
      </c>
      <c r="AU15" s="20">
        <f t="shared" si="7"/>
        <v>10938.42</v>
      </c>
      <c r="AV15" s="26"/>
      <c r="AW15" s="20">
        <f>SUM(AW16:AW23)</f>
        <v>5.07</v>
      </c>
      <c r="AX15" s="21">
        <f>SUM(AX16:AX23)</f>
        <v>29464.812000000005</v>
      </c>
      <c r="AY15" s="21">
        <f>SUM(AY16:AY23)</f>
        <v>35329.788</v>
      </c>
    </row>
    <row r="16" spans="1:51" ht="12.75">
      <c r="A16" s="55" t="s">
        <v>16</v>
      </c>
      <c r="B16" s="55"/>
      <c r="C16" s="55"/>
      <c r="D16" s="55"/>
      <c r="E16" s="55"/>
      <c r="F16" s="55"/>
      <c r="G16" s="9" t="s">
        <v>10</v>
      </c>
      <c r="H16" s="12">
        <v>0.7598226127320953</v>
      </c>
      <c r="I16" s="12">
        <v>0.19</v>
      </c>
      <c r="J16" s="24">
        <f aca="true" t="shared" si="8" ref="J16:T16">$I$16*J39*$B$45</f>
        <v>1414.74</v>
      </c>
      <c r="K16" s="24">
        <f t="shared" si="8"/>
        <v>1262.892</v>
      </c>
      <c r="L16" s="24">
        <f t="shared" si="8"/>
        <v>923.4000000000001</v>
      </c>
      <c r="M16" s="24">
        <f t="shared" si="8"/>
        <v>1365.036</v>
      </c>
      <c r="N16" s="24">
        <f t="shared" si="8"/>
        <v>1301.8799999999999</v>
      </c>
      <c r="O16" s="24">
        <f t="shared" si="8"/>
        <v>1015.9680000000001</v>
      </c>
      <c r="P16" s="24">
        <f t="shared" si="8"/>
        <v>1539.9119999999998</v>
      </c>
      <c r="Q16" s="24">
        <f t="shared" si="8"/>
        <v>728.6880000000001</v>
      </c>
      <c r="R16" s="24">
        <f t="shared" si="8"/>
        <v>1644.5639999999999</v>
      </c>
      <c r="S16" s="24">
        <f t="shared" si="8"/>
        <v>961.4760000000001</v>
      </c>
      <c r="T16" s="24">
        <f t="shared" si="8"/>
        <v>1861.1639999999998</v>
      </c>
      <c r="U16" s="25" t="s">
        <v>10</v>
      </c>
      <c r="V16" s="23">
        <v>0.7598226127320953</v>
      </c>
      <c r="W16" s="47">
        <v>0.19</v>
      </c>
      <c r="X16" s="24">
        <f aca="true" t="shared" si="9" ref="X16:AI16">$W$16*X39*$B$45</f>
        <v>1104.2040000000002</v>
      </c>
      <c r="Y16" s="24">
        <f t="shared" si="9"/>
        <v>949.1640000000001</v>
      </c>
      <c r="Z16" s="24">
        <f t="shared" si="9"/>
        <v>937.08</v>
      </c>
      <c r="AA16" s="24">
        <f t="shared" si="9"/>
        <v>950.076</v>
      </c>
      <c r="AB16" s="24">
        <f t="shared" si="9"/>
        <v>645.012</v>
      </c>
      <c r="AC16" s="24">
        <f t="shared" si="9"/>
        <v>917.6999999999999</v>
      </c>
      <c r="AD16" s="24">
        <f t="shared" si="9"/>
        <v>940.0440000000001</v>
      </c>
      <c r="AE16" s="24">
        <f t="shared" si="9"/>
        <v>744.648</v>
      </c>
      <c r="AF16" s="24">
        <f t="shared" si="9"/>
        <v>914.9639999999999</v>
      </c>
      <c r="AG16" s="24">
        <f t="shared" si="9"/>
        <v>738.72</v>
      </c>
      <c r="AH16" s="24">
        <f t="shared" si="9"/>
        <v>934.8000000000001</v>
      </c>
      <c r="AI16" s="24">
        <f t="shared" si="9"/>
        <v>1183.0919999999999</v>
      </c>
      <c r="AJ16" s="25" t="s">
        <v>10</v>
      </c>
      <c r="AK16" s="23">
        <v>0.7598226127320953</v>
      </c>
      <c r="AL16" s="47">
        <v>0.19</v>
      </c>
      <c r="AM16" s="24">
        <f aca="true" t="shared" si="10" ref="AM16:AM23">AL16*$AM$39*$B$45</f>
        <v>584.364</v>
      </c>
      <c r="AN16" s="25" t="s">
        <v>10</v>
      </c>
      <c r="AO16" s="23">
        <v>0.7598226127320953</v>
      </c>
      <c r="AP16" s="12">
        <v>0.21</v>
      </c>
      <c r="AQ16" s="24">
        <f>$AP$16*AQ39*$B$45</f>
        <v>401.18399999999997</v>
      </c>
      <c r="AR16" s="24">
        <f>$AP$16*AR39*$B$45</f>
        <v>225.036</v>
      </c>
      <c r="AS16" s="24">
        <f>$AP$16*AS39*$B$45</f>
        <v>235.11599999999999</v>
      </c>
      <c r="AT16" s="24">
        <f>$AP$16*AT39*$B$45</f>
        <v>575.568</v>
      </c>
      <c r="AU16" s="24">
        <f>$AP$16*AU39*$B$45</f>
        <v>253.26</v>
      </c>
      <c r="AV16" s="25" t="s">
        <v>10</v>
      </c>
      <c r="AW16" s="12">
        <v>0.19</v>
      </c>
      <c r="AX16" s="24">
        <f>AW16*$AX$39*$B$45</f>
        <v>1104.2040000000002</v>
      </c>
      <c r="AY16" s="24">
        <f>AW16*$AY$39*$B$45</f>
        <v>1323.996</v>
      </c>
    </row>
    <row r="17" spans="1:51" ht="12.75">
      <c r="A17" s="55" t="s">
        <v>17</v>
      </c>
      <c r="B17" s="55"/>
      <c r="C17" s="55"/>
      <c r="D17" s="55"/>
      <c r="E17" s="55"/>
      <c r="F17" s="55"/>
      <c r="G17" s="9" t="s">
        <v>10</v>
      </c>
      <c r="H17" s="12">
        <v>6.63867871352785</v>
      </c>
      <c r="I17" s="12">
        <v>0.56</v>
      </c>
      <c r="J17" s="24">
        <f aca="true" t="shared" si="11" ref="J17:T17">$I$17*J39*$B$45</f>
        <v>4169.76</v>
      </c>
      <c r="K17" s="24">
        <f t="shared" si="11"/>
        <v>3722.2080000000005</v>
      </c>
      <c r="L17" s="24">
        <f t="shared" si="11"/>
        <v>2721.6000000000004</v>
      </c>
      <c r="M17" s="24">
        <f t="shared" si="11"/>
        <v>4023.2640000000006</v>
      </c>
      <c r="N17" s="24">
        <f t="shared" si="11"/>
        <v>3837.120000000001</v>
      </c>
      <c r="O17" s="24">
        <f t="shared" si="11"/>
        <v>2994.4320000000002</v>
      </c>
      <c r="P17" s="24">
        <f t="shared" si="11"/>
        <v>4538.688</v>
      </c>
      <c r="Q17" s="24">
        <f t="shared" si="11"/>
        <v>2147.7120000000004</v>
      </c>
      <c r="R17" s="24">
        <f t="shared" si="11"/>
        <v>4847.136</v>
      </c>
      <c r="S17" s="24">
        <f t="shared" si="11"/>
        <v>2833.824</v>
      </c>
      <c r="T17" s="24">
        <f t="shared" si="11"/>
        <v>5485.536</v>
      </c>
      <c r="U17" s="25" t="s">
        <v>10</v>
      </c>
      <c r="V17" s="23">
        <v>6.63867871352785</v>
      </c>
      <c r="W17" s="47">
        <v>0.56</v>
      </c>
      <c r="X17" s="24">
        <f aca="true" t="shared" si="12" ref="X17:AI17">$W$17*X39*$B$45</f>
        <v>3254.496</v>
      </c>
      <c r="Y17" s="24">
        <f t="shared" si="12"/>
        <v>2797.5360000000005</v>
      </c>
      <c r="Z17" s="24">
        <f t="shared" si="12"/>
        <v>2761.92</v>
      </c>
      <c r="AA17" s="24">
        <f t="shared" si="12"/>
        <v>2800.224</v>
      </c>
      <c r="AB17" s="24">
        <f t="shared" si="12"/>
        <v>1901.0880000000002</v>
      </c>
      <c r="AC17" s="24">
        <f t="shared" si="12"/>
        <v>2704.8</v>
      </c>
      <c r="AD17" s="24">
        <f t="shared" si="12"/>
        <v>2770.6560000000004</v>
      </c>
      <c r="AE17" s="24">
        <f t="shared" si="12"/>
        <v>2194.7520000000004</v>
      </c>
      <c r="AF17" s="24">
        <f t="shared" si="12"/>
        <v>2696.7360000000003</v>
      </c>
      <c r="AG17" s="24">
        <f t="shared" si="12"/>
        <v>2177.28</v>
      </c>
      <c r="AH17" s="24">
        <f t="shared" si="12"/>
        <v>2755.2000000000003</v>
      </c>
      <c r="AI17" s="24">
        <f t="shared" si="12"/>
        <v>3487.008</v>
      </c>
      <c r="AJ17" s="25" t="s">
        <v>10</v>
      </c>
      <c r="AK17" s="23">
        <v>6.63867871352785</v>
      </c>
      <c r="AL17" s="47">
        <v>0.56</v>
      </c>
      <c r="AM17" s="24">
        <f t="shared" si="10"/>
        <v>1722.3360000000002</v>
      </c>
      <c r="AN17" s="25" t="s">
        <v>10</v>
      </c>
      <c r="AO17" s="23">
        <v>6.63867871352785</v>
      </c>
      <c r="AP17" s="12">
        <v>0.56</v>
      </c>
      <c r="AQ17" s="24">
        <f>$AP$17*AQ39*$B$45</f>
        <v>1069.824</v>
      </c>
      <c r="AR17" s="24">
        <f>$AP$17*AR39*$B$45</f>
        <v>600.096</v>
      </c>
      <c r="AS17" s="24">
        <f>$AP$17*AS39*$B$45</f>
        <v>626.9760000000001</v>
      </c>
      <c r="AT17" s="24">
        <f>$AP$17*AT39*$B$45</f>
        <v>1534.8480000000002</v>
      </c>
      <c r="AU17" s="24">
        <f>$AP$17*AU39*$B$45</f>
        <v>675.3600000000001</v>
      </c>
      <c r="AV17" s="25" t="s">
        <v>10</v>
      </c>
      <c r="AW17" s="12">
        <v>0.36</v>
      </c>
      <c r="AX17" s="24">
        <f aca="true" t="shared" si="13" ref="AX17:AX23">AW17*$AX$39*$B$45</f>
        <v>2092.176</v>
      </c>
      <c r="AY17" s="24">
        <f aca="true" t="shared" si="14" ref="AY17:AY23">AW17*$AY$39*$B$45</f>
        <v>2508.6240000000003</v>
      </c>
    </row>
    <row r="18" spans="1:51" ht="12.75">
      <c r="A18" s="55" t="s">
        <v>18</v>
      </c>
      <c r="B18" s="55"/>
      <c r="C18" s="55"/>
      <c r="D18" s="55"/>
      <c r="E18" s="55"/>
      <c r="F18" s="55"/>
      <c r="G18" s="9" t="s">
        <v>10</v>
      </c>
      <c r="H18" s="12">
        <v>23.528449933686996</v>
      </c>
      <c r="I18" s="12">
        <v>0.37</v>
      </c>
      <c r="J18" s="24">
        <f aca="true" t="shared" si="15" ref="J18:T18">$I$18*J39*$B$45</f>
        <v>2755.02</v>
      </c>
      <c r="K18" s="24">
        <f t="shared" si="15"/>
        <v>2459.316</v>
      </c>
      <c r="L18" s="24">
        <f t="shared" si="15"/>
        <v>1798.1999999999998</v>
      </c>
      <c r="M18" s="24">
        <f t="shared" si="15"/>
        <v>2658.228</v>
      </c>
      <c r="N18" s="24">
        <f t="shared" si="15"/>
        <v>2535.2400000000002</v>
      </c>
      <c r="O18" s="24">
        <f t="shared" si="15"/>
        <v>1978.4640000000002</v>
      </c>
      <c r="P18" s="24">
        <f t="shared" si="15"/>
        <v>2998.776</v>
      </c>
      <c r="Q18" s="24">
        <f t="shared" si="15"/>
        <v>1419.0240000000001</v>
      </c>
      <c r="R18" s="24">
        <f t="shared" si="15"/>
        <v>3202.5719999999997</v>
      </c>
      <c r="S18" s="24">
        <f t="shared" si="15"/>
        <v>1872.348</v>
      </c>
      <c r="T18" s="24">
        <f t="shared" si="15"/>
        <v>3624.3720000000003</v>
      </c>
      <c r="U18" s="25" t="s">
        <v>10</v>
      </c>
      <c r="V18" s="23">
        <v>23.528449933686996</v>
      </c>
      <c r="W18" s="47">
        <v>0.37</v>
      </c>
      <c r="X18" s="24">
        <f aca="true" t="shared" si="16" ref="X18:AI18">$W$18*X39*$B$45</f>
        <v>2150.292</v>
      </c>
      <c r="Y18" s="24">
        <f t="shared" si="16"/>
        <v>1848.372</v>
      </c>
      <c r="Z18" s="24">
        <f t="shared" si="16"/>
        <v>1824.84</v>
      </c>
      <c r="AA18" s="24">
        <f t="shared" si="16"/>
        <v>1850.1480000000001</v>
      </c>
      <c r="AB18" s="24">
        <f t="shared" si="16"/>
        <v>1256.0759999999998</v>
      </c>
      <c r="AC18" s="24">
        <f t="shared" si="16"/>
        <v>1787.1000000000001</v>
      </c>
      <c r="AD18" s="24">
        <f t="shared" si="16"/>
        <v>1830.612</v>
      </c>
      <c r="AE18" s="24">
        <f t="shared" si="16"/>
        <v>1450.1040000000003</v>
      </c>
      <c r="AF18" s="24">
        <f t="shared" si="16"/>
        <v>1781.772</v>
      </c>
      <c r="AG18" s="24">
        <f t="shared" si="16"/>
        <v>1438.56</v>
      </c>
      <c r="AH18" s="24">
        <f t="shared" si="16"/>
        <v>1820.3999999999999</v>
      </c>
      <c r="AI18" s="24">
        <f t="shared" si="16"/>
        <v>2303.916</v>
      </c>
      <c r="AJ18" s="25" t="s">
        <v>10</v>
      </c>
      <c r="AK18" s="23">
        <v>23.528449933686996</v>
      </c>
      <c r="AL18" s="47">
        <v>0.37</v>
      </c>
      <c r="AM18" s="24">
        <f t="shared" si="10"/>
        <v>1137.972</v>
      </c>
      <c r="AN18" s="25" t="s">
        <v>10</v>
      </c>
      <c r="AO18" s="23">
        <v>23.528449933686996</v>
      </c>
      <c r="AP18" s="12">
        <v>0.56</v>
      </c>
      <c r="AQ18" s="24">
        <f>$AP$18*AQ39*$B$45</f>
        <v>1069.824</v>
      </c>
      <c r="AR18" s="24">
        <f>$AP$18*AR39*$B$45</f>
        <v>600.096</v>
      </c>
      <c r="AS18" s="24">
        <f>$AP$18*AS39*$B$45</f>
        <v>626.9760000000001</v>
      </c>
      <c r="AT18" s="24">
        <f>$AP$18*AT39*$B$45</f>
        <v>1534.8480000000002</v>
      </c>
      <c r="AU18" s="24">
        <f>$AP$18*AU39*$B$45</f>
        <v>675.3600000000001</v>
      </c>
      <c r="AV18" s="25" t="s">
        <v>10</v>
      </c>
      <c r="AW18" s="12">
        <v>0.37</v>
      </c>
      <c r="AX18" s="24">
        <f t="shared" si="13"/>
        <v>2150.292</v>
      </c>
      <c r="AY18" s="24">
        <f t="shared" si="14"/>
        <v>2578.308</v>
      </c>
    </row>
    <row r="19" spans="1:51" ht="12.75">
      <c r="A19" s="55" t="s">
        <v>19</v>
      </c>
      <c r="B19" s="55"/>
      <c r="C19" s="55"/>
      <c r="D19" s="55"/>
      <c r="E19" s="55"/>
      <c r="F19" s="55"/>
      <c r="G19" s="9" t="s">
        <v>10</v>
      </c>
      <c r="H19" s="12">
        <v>0.40813328912466834</v>
      </c>
      <c r="I19" s="12">
        <v>0.28</v>
      </c>
      <c r="J19" s="24">
        <f aca="true" t="shared" si="17" ref="J19:T19">$I$19*J39*$B$45</f>
        <v>2084.88</v>
      </c>
      <c r="K19" s="24">
        <f t="shared" si="17"/>
        <v>1861.1040000000003</v>
      </c>
      <c r="L19" s="24">
        <f t="shared" si="17"/>
        <v>1360.8000000000002</v>
      </c>
      <c r="M19" s="24">
        <f t="shared" si="17"/>
        <v>2011.6320000000003</v>
      </c>
      <c r="N19" s="24">
        <f t="shared" si="17"/>
        <v>1918.5600000000004</v>
      </c>
      <c r="O19" s="24">
        <f t="shared" si="17"/>
        <v>1497.2160000000001</v>
      </c>
      <c r="P19" s="24">
        <f t="shared" si="17"/>
        <v>2269.344</v>
      </c>
      <c r="Q19" s="24">
        <f t="shared" si="17"/>
        <v>1073.8560000000002</v>
      </c>
      <c r="R19" s="24">
        <f t="shared" si="17"/>
        <v>2423.568</v>
      </c>
      <c r="S19" s="24">
        <f t="shared" si="17"/>
        <v>1416.912</v>
      </c>
      <c r="T19" s="24">
        <f t="shared" si="17"/>
        <v>2742.768</v>
      </c>
      <c r="U19" s="25" t="s">
        <v>10</v>
      </c>
      <c r="V19" s="23">
        <v>0.40813328912466834</v>
      </c>
      <c r="W19" s="47">
        <v>0.28</v>
      </c>
      <c r="X19" s="24">
        <f aca="true" t="shared" si="18" ref="X19:AI19">$W$19*X39*$B$45</f>
        <v>1627.248</v>
      </c>
      <c r="Y19" s="24">
        <f t="shared" si="18"/>
        <v>1398.7680000000003</v>
      </c>
      <c r="Z19" s="24">
        <f t="shared" si="18"/>
        <v>1380.96</v>
      </c>
      <c r="AA19" s="24">
        <f t="shared" si="18"/>
        <v>1400.112</v>
      </c>
      <c r="AB19" s="24">
        <f t="shared" si="18"/>
        <v>950.5440000000001</v>
      </c>
      <c r="AC19" s="24">
        <f t="shared" si="18"/>
        <v>1352.4</v>
      </c>
      <c r="AD19" s="24">
        <f t="shared" si="18"/>
        <v>1385.3280000000002</v>
      </c>
      <c r="AE19" s="24">
        <f t="shared" si="18"/>
        <v>1097.3760000000002</v>
      </c>
      <c r="AF19" s="24">
        <f t="shared" si="18"/>
        <v>1348.3680000000002</v>
      </c>
      <c r="AG19" s="24">
        <f t="shared" si="18"/>
        <v>1088.64</v>
      </c>
      <c r="AH19" s="24">
        <f t="shared" si="18"/>
        <v>1377.6000000000001</v>
      </c>
      <c r="AI19" s="24">
        <f t="shared" si="18"/>
        <v>1743.504</v>
      </c>
      <c r="AJ19" s="25" t="s">
        <v>10</v>
      </c>
      <c r="AK19" s="23">
        <v>0.40813328912466834</v>
      </c>
      <c r="AL19" s="47">
        <v>0.28</v>
      </c>
      <c r="AM19" s="24">
        <f t="shared" si="10"/>
        <v>861.1680000000001</v>
      </c>
      <c r="AN19" s="25" t="s">
        <v>10</v>
      </c>
      <c r="AO19" s="23">
        <v>0.40813328912466834</v>
      </c>
      <c r="AP19" s="12">
        <v>0.27</v>
      </c>
      <c r="AQ19" s="24">
        <f>$AP$19*AQ39*$B$45</f>
        <v>515.808</v>
      </c>
      <c r="AR19" s="24">
        <f>$AP$19*AR39*$B$45</f>
        <v>289.332</v>
      </c>
      <c r="AS19" s="24">
        <f>$AP$19*AS39*$B$45</f>
        <v>302.29200000000003</v>
      </c>
      <c r="AT19" s="24">
        <f>$AP$19*AT39*$B$45</f>
        <v>740.0160000000001</v>
      </c>
      <c r="AU19" s="24">
        <f>$AP$19*AU39*$B$45</f>
        <v>325.62</v>
      </c>
      <c r="AV19" s="25" t="s">
        <v>10</v>
      </c>
      <c r="AW19" s="12">
        <v>0.28</v>
      </c>
      <c r="AX19" s="24">
        <f t="shared" si="13"/>
        <v>1627.248</v>
      </c>
      <c r="AY19" s="24">
        <f t="shared" si="14"/>
        <v>1951.1520000000005</v>
      </c>
    </row>
    <row r="20" spans="1:51" ht="43.5" customHeight="1">
      <c r="A20" s="55" t="s">
        <v>32</v>
      </c>
      <c r="B20" s="55"/>
      <c r="C20" s="55"/>
      <c r="D20" s="55"/>
      <c r="E20" s="55"/>
      <c r="F20" s="55"/>
      <c r="G20" s="13" t="s">
        <v>20</v>
      </c>
      <c r="H20" s="12">
        <v>12.083350464190978</v>
      </c>
      <c r="I20" s="12">
        <v>0.68</v>
      </c>
      <c r="J20" s="24">
        <f aca="true" t="shared" si="19" ref="J20:T20">$I$20*J39*$B$45</f>
        <v>5063.280000000001</v>
      </c>
      <c r="K20" s="24">
        <f t="shared" si="19"/>
        <v>4519.824</v>
      </c>
      <c r="L20" s="24">
        <f t="shared" si="19"/>
        <v>3304.8</v>
      </c>
      <c r="M20" s="24">
        <f t="shared" si="19"/>
        <v>4885.392000000001</v>
      </c>
      <c r="N20" s="24">
        <f t="shared" si="19"/>
        <v>4659.360000000001</v>
      </c>
      <c r="O20" s="24">
        <f t="shared" si="19"/>
        <v>3636.0960000000005</v>
      </c>
      <c r="P20" s="24">
        <f t="shared" si="19"/>
        <v>5511.264</v>
      </c>
      <c r="Q20" s="24">
        <f t="shared" si="19"/>
        <v>2607.9360000000006</v>
      </c>
      <c r="R20" s="24">
        <f t="shared" si="19"/>
        <v>5885.808</v>
      </c>
      <c r="S20" s="24">
        <f t="shared" si="19"/>
        <v>3441.072</v>
      </c>
      <c r="T20" s="24">
        <f t="shared" si="19"/>
        <v>6661.008000000001</v>
      </c>
      <c r="U20" s="27" t="s">
        <v>20</v>
      </c>
      <c r="V20" s="23">
        <v>12.083350464190978</v>
      </c>
      <c r="W20" s="47">
        <v>0.68</v>
      </c>
      <c r="X20" s="24">
        <f aca="true" t="shared" si="20" ref="X20:AI20">$W$20*X39*$B$45</f>
        <v>3951.888</v>
      </c>
      <c r="Y20" s="24">
        <f t="shared" si="20"/>
        <v>3397.008</v>
      </c>
      <c r="Z20" s="24">
        <f t="shared" si="20"/>
        <v>3353.76</v>
      </c>
      <c r="AA20" s="24">
        <f t="shared" si="20"/>
        <v>3400.272</v>
      </c>
      <c r="AB20" s="24">
        <f t="shared" si="20"/>
        <v>2308.464</v>
      </c>
      <c r="AC20" s="24">
        <f t="shared" si="20"/>
        <v>3284.4000000000005</v>
      </c>
      <c r="AD20" s="24">
        <f t="shared" si="20"/>
        <v>3364.3680000000004</v>
      </c>
      <c r="AE20" s="24">
        <f t="shared" si="20"/>
        <v>2665.0560000000005</v>
      </c>
      <c r="AF20" s="24">
        <f t="shared" si="20"/>
        <v>3274.608</v>
      </c>
      <c r="AG20" s="24">
        <f t="shared" si="20"/>
        <v>2643.84</v>
      </c>
      <c r="AH20" s="24">
        <f t="shared" si="20"/>
        <v>3345.6000000000004</v>
      </c>
      <c r="AI20" s="24">
        <f t="shared" si="20"/>
        <v>4234.224</v>
      </c>
      <c r="AJ20" s="27" t="s">
        <v>20</v>
      </c>
      <c r="AK20" s="23">
        <v>12.083350464190978</v>
      </c>
      <c r="AL20" s="47">
        <v>0.68</v>
      </c>
      <c r="AM20" s="24">
        <f t="shared" si="10"/>
        <v>2091.4080000000004</v>
      </c>
      <c r="AN20" s="27" t="s">
        <v>20</v>
      </c>
      <c r="AO20" s="23">
        <v>12.083350464190978</v>
      </c>
      <c r="AP20" s="12">
        <v>0.66</v>
      </c>
      <c r="AQ20" s="24">
        <f>$AP$20*AQ39*$B$45</f>
        <v>1260.864</v>
      </c>
      <c r="AR20" s="24">
        <f>$AP$20*AR39*$B$45</f>
        <v>707.2560000000001</v>
      </c>
      <c r="AS20" s="24">
        <f>$AP$20*AS39*$B$45</f>
        <v>738.936</v>
      </c>
      <c r="AT20" s="24">
        <f>$AP$20*AT39*$B$45</f>
        <v>1808.9279999999999</v>
      </c>
      <c r="AU20" s="24">
        <f>$AP$20*AU39*$B$45</f>
        <v>795.96</v>
      </c>
      <c r="AV20" s="27" t="s">
        <v>20</v>
      </c>
      <c r="AW20" s="12">
        <v>0.68</v>
      </c>
      <c r="AX20" s="24">
        <f t="shared" si="13"/>
        <v>3951.888</v>
      </c>
      <c r="AY20" s="24">
        <f t="shared" si="14"/>
        <v>4738.512000000001</v>
      </c>
    </row>
    <row r="21" spans="1:51" ht="12.75">
      <c r="A21" s="55" t="s">
        <v>33</v>
      </c>
      <c r="B21" s="55"/>
      <c r="C21" s="55"/>
      <c r="D21" s="55"/>
      <c r="E21" s="55"/>
      <c r="F21" s="55"/>
      <c r="G21" s="9" t="s">
        <v>10</v>
      </c>
      <c r="H21" s="12">
        <v>7.994505494505494</v>
      </c>
      <c r="I21" s="12">
        <v>0.63</v>
      </c>
      <c r="J21" s="24">
        <f aca="true" t="shared" si="21" ref="J21:T21">$I$21*J39*$B$45</f>
        <v>4690.9800000000005</v>
      </c>
      <c r="K21" s="24">
        <f t="shared" si="21"/>
        <v>4187.484</v>
      </c>
      <c r="L21" s="24">
        <f t="shared" si="21"/>
        <v>3061.8</v>
      </c>
      <c r="M21" s="24">
        <f t="shared" si="21"/>
        <v>4526.1720000000005</v>
      </c>
      <c r="N21" s="24">
        <f t="shared" si="21"/>
        <v>4316.76</v>
      </c>
      <c r="O21" s="24">
        <f t="shared" si="21"/>
        <v>3368.736</v>
      </c>
      <c r="P21" s="24">
        <f t="shared" si="21"/>
        <v>5106.024</v>
      </c>
      <c r="Q21" s="24">
        <f t="shared" si="21"/>
        <v>2416.1760000000004</v>
      </c>
      <c r="R21" s="24">
        <f t="shared" si="21"/>
        <v>5453.028</v>
      </c>
      <c r="S21" s="24">
        <f t="shared" si="21"/>
        <v>3188.0519999999997</v>
      </c>
      <c r="T21" s="24">
        <f t="shared" si="21"/>
        <v>6171.228</v>
      </c>
      <c r="U21" s="25" t="s">
        <v>10</v>
      </c>
      <c r="V21" s="23">
        <v>7.994505494505494</v>
      </c>
      <c r="W21" s="47">
        <v>0.63</v>
      </c>
      <c r="X21" s="24">
        <f aca="true" t="shared" si="22" ref="X21:AI21">$W$21*X39*$B$45</f>
        <v>3661.3080000000004</v>
      </c>
      <c r="Y21" s="24">
        <f t="shared" si="22"/>
        <v>3147.228</v>
      </c>
      <c r="Z21" s="24">
        <f t="shared" si="22"/>
        <v>3107.16</v>
      </c>
      <c r="AA21" s="24">
        <f t="shared" si="22"/>
        <v>3150.2520000000004</v>
      </c>
      <c r="AB21" s="24">
        <f t="shared" si="22"/>
        <v>2138.7239999999997</v>
      </c>
      <c r="AC21" s="24">
        <f t="shared" si="22"/>
        <v>3042.8999999999996</v>
      </c>
      <c r="AD21" s="24">
        <f t="shared" si="22"/>
        <v>3116.9880000000003</v>
      </c>
      <c r="AE21" s="24">
        <f t="shared" si="22"/>
        <v>2469.096</v>
      </c>
      <c r="AF21" s="24">
        <f t="shared" si="22"/>
        <v>3033.8280000000004</v>
      </c>
      <c r="AG21" s="24">
        <f t="shared" si="22"/>
        <v>2449.44</v>
      </c>
      <c r="AH21" s="24">
        <f t="shared" si="22"/>
        <v>3099.6000000000004</v>
      </c>
      <c r="AI21" s="24">
        <f t="shared" si="22"/>
        <v>3922.884</v>
      </c>
      <c r="AJ21" s="25" t="s">
        <v>10</v>
      </c>
      <c r="AK21" s="23">
        <v>7.994505494505494</v>
      </c>
      <c r="AL21" s="47">
        <v>0.63</v>
      </c>
      <c r="AM21" s="24">
        <f t="shared" si="10"/>
        <v>1937.628</v>
      </c>
      <c r="AN21" s="25" t="s">
        <v>10</v>
      </c>
      <c r="AO21" s="23">
        <v>7.994505494505494</v>
      </c>
      <c r="AP21" s="12">
        <v>0.63</v>
      </c>
      <c r="AQ21" s="24">
        <f>$AP$21*AQ39*$B$45</f>
        <v>1203.552</v>
      </c>
      <c r="AR21" s="24">
        <f>$AP$21*AR39*$B$45</f>
        <v>675.108</v>
      </c>
      <c r="AS21" s="24">
        <f>$AP$21*AS39*$B$45</f>
        <v>705.348</v>
      </c>
      <c r="AT21" s="24">
        <f>$AP$21*AT39*$B$45</f>
        <v>1726.704</v>
      </c>
      <c r="AU21" s="24">
        <f>$AP$21*AU39*$B$45</f>
        <v>759.78</v>
      </c>
      <c r="AV21" s="25" t="s">
        <v>10</v>
      </c>
      <c r="AW21" s="12">
        <v>0.45</v>
      </c>
      <c r="AX21" s="24">
        <f t="shared" si="13"/>
        <v>2615.2200000000003</v>
      </c>
      <c r="AY21" s="24">
        <f t="shared" si="14"/>
        <v>3135.7800000000007</v>
      </c>
    </row>
    <row r="22" spans="1:51" ht="12.75">
      <c r="A22" s="55" t="s">
        <v>34</v>
      </c>
      <c r="B22" s="55"/>
      <c r="C22" s="55"/>
      <c r="D22" s="55"/>
      <c r="E22" s="55"/>
      <c r="F22" s="55"/>
      <c r="G22" s="9" t="s">
        <v>10</v>
      </c>
      <c r="H22" s="12">
        <v>7.994505494505494</v>
      </c>
      <c r="I22" s="12">
        <v>2.74</v>
      </c>
      <c r="J22" s="24">
        <f aca="true" t="shared" si="23" ref="J22:T22">$I$22*J39*$B$45</f>
        <v>20402.04</v>
      </c>
      <c r="K22" s="24">
        <f t="shared" si="23"/>
        <v>18212.232000000004</v>
      </c>
      <c r="L22" s="24">
        <f t="shared" si="23"/>
        <v>13316.400000000001</v>
      </c>
      <c r="M22" s="24">
        <f t="shared" si="23"/>
        <v>19685.256000000005</v>
      </c>
      <c r="N22" s="24">
        <f t="shared" si="23"/>
        <v>18774.480000000003</v>
      </c>
      <c r="O22" s="24">
        <f t="shared" si="23"/>
        <v>14651.328000000001</v>
      </c>
      <c r="P22" s="24">
        <f t="shared" si="23"/>
        <v>22207.152000000002</v>
      </c>
      <c r="Q22" s="24">
        <f t="shared" si="23"/>
        <v>10508.448000000002</v>
      </c>
      <c r="R22" s="24">
        <f t="shared" si="23"/>
        <v>23716.344</v>
      </c>
      <c r="S22" s="24">
        <f t="shared" si="23"/>
        <v>13865.496000000001</v>
      </c>
      <c r="T22" s="24">
        <f t="shared" si="23"/>
        <v>26839.944000000003</v>
      </c>
      <c r="U22" s="25" t="s">
        <v>10</v>
      </c>
      <c r="V22" s="23">
        <v>7.994505494505494</v>
      </c>
      <c r="W22" s="47">
        <v>2.74</v>
      </c>
      <c r="X22" s="24">
        <f aca="true" t="shared" si="24" ref="X22:AI22">$W$22*X39*$B$45</f>
        <v>15923.784000000003</v>
      </c>
      <c r="Y22" s="24">
        <f t="shared" si="24"/>
        <v>13687.944</v>
      </c>
      <c r="Z22" s="24">
        <f t="shared" si="24"/>
        <v>13513.68</v>
      </c>
      <c r="AA22" s="24">
        <f t="shared" si="24"/>
        <v>13701.096000000001</v>
      </c>
      <c r="AB22" s="24">
        <f t="shared" si="24"/>
        <v>9301.752</v>
      </c>
      <c r="AC22" s="24">
        <f t="shared" si="24"/>
        <v>13234.2</v>
      </c>
      <c r="AD22" s="24">
        <f t="shared" si="24"/>
        <v>13556.424000000003</v>
      </c>
      <c r="AE22" s="24">
        <f t="shared" si="24"/>
        <v>10738.608000000002</v>
      </c>
      <c r="AF22" s="24">
        <f t="shared" si="24"/>
        <v>13194.744000000002</v>
      </c>
      <c r="AG22" s="24">
        <f t="shared" si="24"/>
        <v>10653.12</v>
      </c>
      <c r="AH22" s="24">
        <f t="shared" si="24"/>
        <v>13480.800000000001</v>
      </c>
      <c r="AI22" s="24">
        <f t="shared" si="24"/>
        <v>17061.432</v>
      </c>
      <c r="AJ22" s="25" t="s">
        <v>10</v>
      </c>
      <c r="AK22" s="23">
        <v>7.994505494505494</v>
      </c>
      <c r="AL22" s="47">
        <v>2.74</v>
      </c>
      <c r="AM22" s="24">
        <f t="shared" si="10"/>
        <v>8427.144</v>
      </c>
      <c r="AN22" s="25" t="s">
        <v>10</v>
      </c>
      <c r="AO22" s="23">
        <v>7.994505494505494</v>
      </c>
      <c r="AP22" s="12">
        <v>2.97</v>
      </c>
      <c r="AQ22" s="24">
        <f>$AP$22*AQ39*$B$45</f>
        <v>5673.888</v>
      </c>
      <c r="AR22" s="24">
        <f>$AP$22*AR39*$B$45</f>
        <v>3182.652</v>
      </c>
      <c r="AS22" s="24">
        <f>$AP$22*AS39*$B$45</f>
        <v>3325.212</v>
      </c>
      <c r="AT22" s="24">
        <f>$AP$22*AT39*$B$45</f>
        <v>8140.176000000001</v>
      </c>
      <c r="AU22" s="24">
        <f>$AP$22*AU39*$B$45</f>
        <v>3581.82</v>
      </c>
      <c r="AV22" s="25" t="s">
        <v>10</v>
      </c>
      <c r="AW22" s="23">
        <v>2.74</v>
      </c>
      <c r="AX22" s="24">
        <f t="shared" si="13"/>
        <v>15923.784000000003</v>
      </c>
      <c r="AY22" s="24">
        <f t="shared" si="14"/>
        <v>19093.416</v>
      </c>
    </row>
    <row r="23" spans="1:51" ht="12.75">
      <c r="A23" s="55" t="s">
        <v>35</v>
      </c>
      <c r="B23" s="55"/>
      <c r="C23" s="55"/>
      <c r="D23" s="55"/>
      <c r="E23" s="55"/>
      <c r="F23" s="55"/>
      <c r="G23" s="9" t="s">
        <v>10</v>
      </c>
      <c r="H23" s="12">
        <v>7.994505494505494</v>
      </c>
      <c r="I23" s="12">
        <v>0</v>
      </c>
      <c r="J23" s="24">
        <f aca="true" t="shared" si="25" ref="J23:T23">$I$23*J39*$B$45</f>
        <v>0</v>
      </c>
      <c r="K23" s="24">
        <f t="shared" si="25"/>
        <v>0</v>
      </c>
      <c r="L23" s="24">
        <f t="shared" si="25"/>
        <v>0</v>
      </c>
      <c r="M23" s="24">
        <f t="shared" si="25"/>
        <v>0</v>
      </c>
      <c r="N23" s="24">
        <f t="shared" si="25"/>
        <v>0</v>
      </c>
      <c r="O23" s="24">
        <f t="shared" si="25"/>
        <v>0</v>
      </c>
      <c r="P23" s="24">
        <f t="shared" si="25"/>
        <v>0</v>
      </c>
      <c r="Q23" s="24">
        <f t="shared" si="25"/>
        <v>0</v>
      </c>
      <c r="R23" s="24">
        <f t="shared" si="25"/>
        <v>0</v>
      </c>
      <c r="S23" s="24">
        <f t="shared" si="25"/>
        <v>0</v>
      </c>
      <c r="T23" s="24">
        <f t="shared" si="25"/>
        <v>0</v>
      </c>
      <c r="U23" s="25" t="s">
        <v>10</v>
      </c>
      <c r="V23" s="23">
        <v>7.994505494505494</v>
      </c>
      <c r="W23" s="47">
        <v>0</v>
      </c>
      <c r="X23" s="24">
        <f aca="true" t="shared" si="26" ref="X23:AI23">$W$23*X39*$B$45</f>
        <v>0</v>
      </c>
      <c r="Y23" s="24">
        <f t="shared" si="26"/>
        <v>0</v>
      </c>
      <c r="Z23" s="24">
        <f t="shared" si="26"/>
        <v>0</v>
      </c>
      <c r="AA23" s="24">
        <f t="shared" si="26"/>
        <v>0</v>
      </c>
      <c r="AB23" s="24">
        <f t="shared" si="26"/>
        <v>0</v>
      </c>
      <c r="AC23" s="24">
        <f t="shared" si="26"/>
        <v>0</v>
      </c>
      <c r="AD23" s="24">
        <f t="shared" si="26"/>
        <v>0</v>
      </c>
      <c r="AE23" s="24">
        <f t="shared" si="26"/>
        <v>0</v>
      </c>
      <c r="AF23" s="24">
        <f t="shared" si="26"/>
        <v>0</v>
      </c>
      <c r="AG23" s="24">
        <f t="shared" si="26"/>
        <v>0</v>
      </c>
      <c r="AH23" s="24">
        <f t="shared" si="26"/>
        <v>0</v>
      </c>
      <c r="AI23" s="24">
        <f t="shared" si="26"/>
        <v>0</v>
      </c>
      <c r="AJ23" s="25" t="s">
        <v>10</v>
      </c>
      <c r="AK23" s="23">
        <v>7.994505494505494</v>
      </c>
      <c r="AL23" s="47">
        <v>0</v>
      </c>
      <c r="AM23" s="24">
        <f t="shared" si="10"/>
        <v>0</v>
      </c>
      <c r="AN23" s="25" t="s">
        <v>10</v>
      </c>
      <c r="AO23" s="23">
        <v>7.994505494505494</v>
      </c>
      <c r="AP23" s="12">
        <v>3.21</v>
      </c>
      <c r="AQ23" s="24">
        <f>$AP$23*AQ39*$B$45</f>
        <v>6132.384</v>
      </c>
      <c r="AR23" s="24">
        <f>$AP$23*AR39*$B$45</f>
        <v>3439.8359999999993</v>
      </c>
      <c r="AS23" s="24">
        <f>$AP$23*AS39*$B$45</f>
        <v>3593.916</v>
      </c>
      <c r="AT23" s="24">
        <f>$AP$23*AT39*$B$45</f>
        <v>8797.968</v>
      </c>
      <c r="AU23" s="24">
        <f>$AP$23*AU39*$B$45</f>
        <v>3871.26</v>
      </c>
      <c r="AV23" s="25" t="s">
        <v>10</v>
      </c>
      <c r="AW23" s="23">
        <v>0</v>
      </c>
      <c r="AX23" s="24">
        <f t="shared" si="13"/>
        <v>0</v>
      </c>
      <c r="AY23" s="24">
        <f t="shared" si="14"/>
        <v>0</v>
      </c>
    </row>
    <row r="24" spans="1:51" ht="13.5" customHeight="1">
      <c r="A24" s="62" t="s">
        <v>21</v>
      </c>
      <c r="B24" s="62"/>
      <c r="C24" s="62"/>
      <c r="D24" s="62"/>
      <c r="E24" s="62"/>
      <c r="F24" s="62"/>
      <c r="G24" s="11"/>
      <c r="H24" s="6">
        <f aca="true" t="shared" si="27" ref="H24:T24">SUM(H25:H28)</f>
        <v>33.76989389920425</v>
      </c>
      <c r="I24" s="42">
        <f t="shared" si="27"/>
        <v>5.5</v>
      </c>
      <c r="J24" s="21">
        <f t="shared" si="27"/>
        <v>40953</v>
      </c>
      <c r="K24" s="21">
        <f t="shared" si="27"/>
        <v>36557.4</v>
      </c>
      <c r="L24" s="21">
        <f t="shared" si="27"/>
        <v>26730.000000000004</v>
      </c>
      <c r="M24" s="21">
        <f t="shared" si="27"/>
        <v>39514.200000000004</v>
      </c>
      <c r="N24" s="21">
        <f t="shared" si="27"/>
        <v>37686</v>
      </c>
      <c r="O24" s="21">
        <f t="shared" si="27"/>
        <v>29409.6</v>
      </c>
      <c r="P24" s="21">
        <f t="shared" si="27"/>
        <v>44576.4</v>
      </c>
      <c r="Q24" s="21">
        <f t="shared" si="27"/>
        <v>21093.600000000002</v>
      </c>
      <c r="R24" s="21">
        <f t="shared" si="27"/>
        <v>47605.8</v>
      </c>
      <c r="S24" s="21">
        <f t="shared" si="27"/>
        <v>27832.199999999997</v>
      </c>
      <c r="T24" s="21">
        <f t="shared" si="27"/>
        <v>53875.8</v>
      </c>
      <c r="U24" s="26"/>
      <c r="V24" s="28">
        <f aca="true" t="shared" si="28" ref="V24:AI24">SUM(V25:V28)</f>
        <v>33.76989389920425</v>
      </c>
      <c r="W24" s="48">
        <f>SUM(W25:W28)</f>
        <v>5.04</v>
      </c>
      <c r="X24" s="21">
        <f t="shared" si="28"/>
        <v>29290.464000000004</v>
      </c>
      <c r="Y24" s="21">
        <f t="shared" si="28"/>
        <v>25177.824</v>
      </c>
      <c r="Z24" s="21">
        <f t="shared" si="28"/>
        <v>24857.28</v>
      </c>
      <c r="AA24" s="21">
        <f t="shared" si="28"/>
        <v>25202.016000000003</v>
      </c>
      <c r="AB24" s="21">
        <f t="shared" si="28"/>
        <v>17109.791999999998</v>
      </c>
      <c r="AC24" s="21">
        <f t="shared" si="28"/>
        <v>24343.2</v>
      </c>
      <c r="AD24" s="21">
        <f t="shared" si="28"/>
        <v>24935.904</v>
      </c>
      <c r="AE24" s="21">
        <f t="shared" si="28"/>
        <v>19752.768</v>
      </c>
      <c r="AF24" s="21">
        <f t="shared" si="28"/>
        <v>24270.624</v>
      </c>
      <c r="AG24" s="21">
        <f t="shared" si="28"/>
        <v>19595.52</v>
      </c>
      <c r="AH24" s="21">
        <f t="shared" si="28"/>
        <v>24796.8</v>
      </c>
      <c r="AI24" s="21">
        <f t="shared" si="28"/>
        <v>31383.072000000004</v>
      </c>
      <c r="AJ24" s="26"/>
      <c r="AK24" s="28">
        <f>SUM(AK25:AK28)</f>
        <v>33.76989389920425</v>
      </c>
      <c r="AL24" s="48">
        <f>SUM(AL25:AL28)</f>
        <v>5.04</v>
      </c>
      <c r="AM24" s="31">
        <f>SUM(AM25:AM28)</f>
        <v>15501.024</v>
      </c>
      <c r="AN24" s="26"/>
      <c r="AO24" s="28">
        <f aca="true" t="shared" si="29" ref="AO24:AU24">SUM(AO25:AO28)</f>
        <v>33.76989389920425</v>
      </c>
      <c r="AP24" s="42">
        <f t="shared" si="29"/>
        <v>1.7000000000000002</v>
      </c>
      <c r="AQ24" s="21">
        <f t="shared" si="29"/>
        <v>3247.6800000000003</v>
      </c>
      <c r="AR24" s="21">
        <f t="shared" si="29"/>
        <v>1821.7199999999998</v>
      </c>
      <c r="AS24" s="21">
        <f t="shared" si="29"/>
        <v>1903.32</v>
      </c>
      <c r="AT24" s="21">
        <f t="shared" si="29"/>
        <v>4659.360000000001</v>
      </c>
      <c r="AU24" s="21">
        <f t="shared" si="29"/>
        <v>2050.2000000000003</v>
      </c>
      <c r="AV24" s="26"/>
      <c r="AW24" s="28">
        <f>SUM(AW25:AW28)</f>
        <v>2.49</v>
      </c>
      <c r="AX24" s="21">
        <f>SUM(AX25:AX28)</f>
        <v>14470.884</v>
      </c>
      <c r="AY24" s="21">
        <f>SUM(AY25:AY28)</f>
        <v>17351.316000000003</v>
      </c>
    </row>
    <row r="25" spans="1:51" ht="12.75">
      <c r="A25" s="55" t="s">
        <v>36</v>
      </c>
      <c r="B25" s="55"/>
      <c r="C25" s="55"/>
      <c r="D25" s="55"/>
      <c r="E25" s="55"/>
      <c r="F25" s="55"/>
      <c r="G25" s="9" t="s">
        <v>22</v>
      </c>
      <c r="H25" s="10">
        <v>0.3445907540735127</v>
      </c>
      <c r="I25" s="12">
        <v>0</v>
      </c>
      <c r="J25" s="24">
        <f aca="true" t="shared" si="30" ref="J25:T25">$I$25*J39*$B$45</f>
        <v>0</v>
      </c>
      <c r="K25" s="24">
        <f t="shared" si="30"/>
        <v>0</v>
      </c>
      <c r="L25" s="24">
        <f t="shared" si="30"/>
        <v>0</v>
      </c>
      <c r="M25" s="24">
        <f t="shared" si="30"/>
        <v>0</v>
      </c>
      <c r="N25" s="24">
        <f t="shared" si="30"/>
        <v>0</v>
      </c>
      <c r="O25" s="24">
        <f t="shared" si="30"/>
        <v>0</v>
      </c>
      <c r="P25" s="24">
        <f t="shared" si="30"/>
        <v>0</v>
      </c>
      <c r="Q25" s="24">
        <f t="shared" si="30"/>
        <v>0</v>
      </c>
      <c r="R25" s="24">
        <f t="shared" si="30"/>
        <v>0</v>
      </c>
      <c r="S25" s="24">
        <f t="shared" si="30"/>
        <v>0</v>
      </c>
      <c r="T25" s="24">
        <f t="shared" si="30"/>
        <v>0</v>
      </c>
      <c r="U25" s="25" t="s">
        <v>22</v>
      </c>
      <c r="V25" s="23">
        <v>0.3445907540735127</v>
      </c>
      <c r="W25" s="47">
        <v>0</v>
      </c>
      <c r="X25" s="24">
        <f aca="true" t="shared" si="31" ref="X25:AI25">$W$25*X39*$B$45</f>
        <v>0</v>
      </c>
      <c r="Y25" s="24">
        <f t="shared" si="31"/>
        <v>0</v>
      </c>
      <c r="Z25" s="24">
        <f t="shared" si="31"/>
        <v>0</v>
      </c>
      <c r="AA25" s="24">
        <f t="shared" si="31"/>
        <v>0</v>
      </c>
      <c r="AB25" s="24">
        <f t="shared" si="31"/>
        <v>0</v>
      </c>
      <c r="AC25" s="24">
        <f t="shared" si="31"/>
        <v>0</v>
      </c>
      <c r="AD25" s="24">
        <f t="shared" si="31"/>
        <v>0</v>
      </c>
      <c r="AE25" s="24">
        <f t="shared" si="31"/>
        <v>0</v>
      </c>
      <c r="AF25" s="24">
        <f t="shared" si="31"/>
        <v>0</v>
      </c>
      <c r="AG25" s="24">
        <f t="shared" si="31"/>
        <v>0</v>
      </c>
      <c r="AH25" s="24">
        <f t="shared" si="31"/>
        <v>0</v>
      </c>
      <c r="AI25" s="24">
        <f t="shared" si="31"/>
        <v>0</v>
      </c>
      <c r="AJ25" s="25" t="s">
        <v>22</v>
      </c>
      <c r="AK25" s="23">
        <v>0.3445907540735127</v>
      </c>
      <c r="AL25" s="47">
        <v>0</v>
      </c>
      <c r="AM25" s="24">
        <f>AL25*$AM$39*$B$45</f>
        <v>0</v>
      </c>
      <c r="AN25" s="25" t="s">
        <v>22</v>
      </c>
      <c r="AO25" s="23">
        <v>0.3445907540735127</v>
      </c>
      <c r="AP25" s="12">
        <v>0</v>
      </c>
      <c r="AQ25" s="24">
        <f>$AP$25*AQ39*$B$45</f>
        <v>0</v>
      </c>
      <c r="AR25" s="24">
        <f>$AP$25*AR39*$B$45</f>
        <v>0</v>
      </c>
      <c r="AS25" s="24">
        <f>$AP$25*AS39*$B$45</f>
        <v>0</v>
      </c>
      <c r="AT25" s="24">
        <f>$AP$25*AT39*$B$45</f>
        <v>0</v>
      </c>
      <c r="AU25" s="24">
        <f>$AP$25*AU39*$B$45</f>
        <v>0</v>
      </c>
      <c r="AV25" s="25" t="s">
        <v>22</v>
      </c>
      <c r="AW25" s="23">
        <v>0</v>
      </c>
      <c r="AX25" s="24">
        <f>AW25*$AX$39*$B$45</f>
        <v>0</v>
      </c>
      <c r="AY25" s="24">
        <f>AW25*$AY$39*$B$45</f>
        <v>0</v>
      </c>
    </row>
    <row r="26" spans="1:51" ht="37.5" customHeight="1">
      <c r="A26" s="63" t="s">
        <v>37</v>
      </c>
      <c r="B26" s="63"/>
      <c r="C26" s="63"/>
      <c r="D26" s="63"/>
      <c r="E26" s="63"/>
      <c r="F26" s="63"/>
      <c r="G26" s="9" t="s">
        <v>22</v>
      </c>
      <c r="H26" s="10">
        <v>7.580996589617279</v>
      </c>
      <c r="I26" s="12">
        <v>0.25</v>
      </c>
      <c r="J26" s="24">
        <f aca="true" t="shared" si="32" ref="J26:T26">$I$26*J39*$B$45</f>
        <v>1861.5</v>
      </c>
      <c r="K26" s="24">
        <f t="shared" si="32"/>
        <v>1661.6999999999998</v>
      </c>
      <c r="L26" s="24">
        <f t="shared" si="32"/>
        <v>1215</v>
      </c>
      <c r="M26" s="24">
        <f t="shared" si="32"/>
        <v>1796.1000000000001</v>
      </c>
      <c r="N26" s="24">
        <f t="shared" si="32"/>
        <v>1713</v>
      </c>
      <c r="O26" s="24">
        <f t="shared" si="32"/>
        <v>1336.8000000000002</v>
      </c>
      <c r="P26" s="24">
        <f t="shared" si="32"/>
        <v>2026.1999999999998</v>
      </c>
      <c r="Q26" s="24">
        <f t="shared" si="32"/>
        <v>958.8000000000001</v>
      </c>
      <c r="R26" s="24">
        <f t="shared" si="32"/>
        <v>2163.8999999999996</v>
      </c>
      <c r="S26" s="24">
        <f t="shared" si="32"/>
        <v>1265.1</v>
      </c>
      <c r="T26" s="24">
        <f t="shared" si="32"/>
        <v>2448.8999999999996</v>
      </c>
      <c r="U26" s="25" t="s">
        <v>22</v>
      </c>
      <c r="V26" s="23">
        <v>7.580996589617279</v>
      </c>
      <c r="W26" s="12">
        <v>0.25</v>
      </c>
      <c r="X26" s="24">
        <f aca="true" t="shared" si="33" ref="X26:AI26">$W$26*X39*$B$45</f>
        <v>1452.9</v>
      </c>
      <c r="Y26" s="24">
        <f t="shared" si="33"/>
        <v>1248.9</v>
      </c>
      <c r="Z26" s="24">
        <f t="shared" si="33"/>
        <v>1233</v>
      </c>
      <c r="AA26" s="24">
        <f t="shared" si="33"/>
        <v>1250.1</v>
      </c>
      <c r="AB26" s="24">
        <f t="shared" si="33"/>
        <v>848.6999999999999</v>
      </c>
      <c r="AC26" s="24">
        <f t="shared" si="33"/>
        <v>1207.5</v>
      </c>
      <c r="AD26" s="24">
        <f t="shared" si="33"/>
        <v>1236.9</v>
      </c>
      <c r="AE26" s="24">
        <f t="shared" si="33"/>
        <v>979.8000000000001</v>
      </c>
      <c r="AF26" s="24">
        <f t="shared" si="33"/>
        <v>1203.9</v>
      </c>
      <c r="AG26" s="24">
        <f t="shared" si="33"/>
        <v>972</v>
      </c>
      <c r="AH26" s="24">
        <f t="shared" si="33"/>
        <v>1230</v>
      </c>
      <c r="AI26" s="24">
        <f t="shared" si="33"/>
        <v>1556.6999999999998</v>
      </c>
      <c r="AJ26" s="25" t="s">
        <v>22</v>
      </c>
      <c r="AK26" s="23">
        <v>7.580996589617279</v>
      </c>
      <c r="AL26" s="12">
        <v>0.25</v>
      </c>
      <c r="AM26" s="24">
        <f>AL26*$AM$39*$B$45</f>
        <v>768.9000000000001</v>
      </c>
      <c r="AN26" s="25" t="s">
        <v>22</v>
      </c>
      <c r="AO26" s="23">
        <v>7.580996589617279</v>
      </c>
      <c r="AP26" s="12">
        <v>0.1</v>
      </c>
      <c r="AQ26" s="24">
        <f>$AP$26*AQ39*$B$45</f>
        <v>191.04</v>
      </c>
      <c r="AR26" s="24">
        <f>$AP$26*AR39*$B$45</f>
        <v>107.16</v>
      </c>
      <c r="AS26" s="24">
        <f>$AP$26*AS39*$B$45</f>
        <v>111.96000000000001</v>
      </c>
      <c r="AT26" s="24">
        <f>$AP$26*AT39*$B$45</f>
        <v>274.08000000000004</v>
      </c>
      <c r="AU26" s="24">
        <f>$AP$26*AU39*$B$45</f>
        <v>120.60000000000001</v>
      </c>
      <c r="AV26" s="25" t="s">
        <v>22</v>
      </c>
      <c r="AW26" s="23">
        <v>0.14</v>
      </c>
      <c r="AX26" s="24">
        <f>AW26*$AX$39*$B$45</f>
        <v>813.624</v>
      </c>
      <c r="AY26" s="24">
        <f>AW26*$AY$39*$B$45</f>
        <v>975.5760000000002</v>
      </c>
    </row>
    <row r="27" spans="1:51" ht="45" customHeight="1">
      <c r="A27" s="63" t="s">
        <v>38</v>
      </c>
      <c r="B27" s="63"/>
      <c r="C27" s="63"/>
      <c r="D27" s="63"/>
      <c r="E27" s="63"/>
      <c r="F27" s="63"/>
      <c r="G27" s="13" t="s">
        <v>23</v>
      </c>
      <c r="H27" s="14">
        <v>2.067544524441076</v>
      </c>
      <c r="I27" s="12">
        <v>0.04</v>
      </c>
      <c r="J27" s="24">
        <f aca="true" t="shared" si="34" ref="J27:T27">$I$27*J39*$B$45</f>
        <v>297.84000000000003</v>
      </c>
      <c r="K27" s="24">
        <f t="shared" si="34"/>
        <v>265.87199999999996</v>
      </c>
      <c r="L27" s="24">
        <f t="shared" si="34"/>
        <v>194.39999999999998</v>
      </c>
      <c r="M27" s="24">
        <f t="shared" si="34"/>
        <v>287.37600000000003</v>
      </c>
      <c r="N27" s="24">
        <f t="shared" si="34"/>
        <v>274.08</v>
      </c>
      <c r="O27" s="24">
        <f t="shared" si="34"/>
        <v>213.88800000000003</v>
      </c>
      <c r="P27" s="24">
        <f t="shared" si="34"/>
        <v>324.192</v>
      </c>
      <c r="Q27" s="24">
        <f t="shared" si="34"/>
        <v>153.40800000000002</v>
      </c>
      <c r="R27" s="24">
        <f t="shared" si="34"/>
        <v>346.224</v>
      </c>
      <c r="S27" s="24">
        <f t="shared" si="34"/>
        <v>202.416</v>
      </c>
      <c r="T27" s="24">
        <f t="shared" si="34"/>
        <v>391.824</v>
      </c>
      <c r="U27" s="27" t="s">
        <v>23</v>
      </c>
      <c r="V27" s="29">
        <v>2.067544524441076</v>
      </c>
      <c r="W27" s="47">
        <v>0.04</v>
      </c>
      <c r="X27" s="24">
        <f aca="true" t="shared" si="35" ref="X27:AI27">$W$27*X39*$B$45</f>
        <v>232.464</v>
      </c>
      <c r="Y27" s="24">
        <f t="shared" si="35"/>
        <v>199.824</v>
      </c>
      <c r="Z27" s="24">
        <f t="shared" si="35"/>
        <v>197.28000000000003</v>
      </c>
      <c r="AA27" s="24">
        <f t="shared" si="35"/>
        <v>200.016</v>
      </c>
      <c r="AB27" s="24">
        <f t="shared" si="35"/>
        <v>135.79199999999997</v>
      </c>
      <c r="AC27" s="24">
        <f t="shared" si="35"/>
        <v>193.20000000000002</v>
      </c>
      <c r="AD27" s="24">
        <f t="shared" si="35"/>
        <v>197.904</v>
      </c>
      <c r="AE27" s="24">
        <f t="shared" si="35"/>
        <v>156.76800000000003</v>
      </c>
      <c r="AF27" s="24">
        <f t="shared" si="35"/>
        <v>192.624</v>
      </c>
      <c r="AG27" s="24">
        <f t="shared" si="35"/>
        <v>155.52</v>
      </c>
      <c r="AH27" s="24">
        <f t="shared" si="35"/>
        <v>196.79999999999998</v>
      </c>
      <c r="AI27" s="24">
        <f t="shared" si="35"/>
        <v>249.072</v>
      </c>
      <c r="AJ27" s="27" t="s">
        <v>23</v>
      </c>
      <c r="AK27" s="29">
        <v>2.067544524441076</v>
      </c>
      <c r="AL27" s="47">
        <v>0.04</v>
      </c>
      <c r="AM27" s="24">
        <f>AL27*$AM$39*$B$45</f>
        <v>123.024</v>
      </c>
      <c r="AN27" s="27" t="s">
        <v>23</v>
      </c>
      <c r="AO27" s="29">
        <v>2.067544524441076</v>
      </c>
      <c r="AP27" s="12">
        <v>0.04</v>
      </c>
      <c r="AQ27" s="24">
        <f>$AP$27*AQ39*$B$45</f>
        <v>76.416</v>
      </c>
      <c r="AR27" s="24">
        <f>$AP$27*AR39*$B$45</f>
        <v>42.864000000000004</v>
      </c>
      <c r="AS27" s="24">
        <f>$AP$27*AS39*$B$45</f>
        <v>44.784</v>
      </c>
      <c r="AT27" s="24">
        <f>$AP$27*AT39*$B$45</f>
        <v>109.632</v>
      </c>
      <c r="AU27" s="24">
        <f>$AP$27*AU39*$B$45</f>
        <v>48.24000000000001</v>
      </c>
      <c r="AV27" s="27" t="s">
        <v>23</v>
      </c>
      <c r="AW27" s="23">
        <v>0</v>
      </c>
      <c r="AX27" s="24">
        <f>AW27*$AX$39*$B$45</f>
        <v>0</v>
      </c>
      <c r="AY27" s="24">
        <f>AW27*$AY$39*$B$45</f>
        <v>0</v>
      </c>
    </row>
    <row r="28" spans="1:51" ht="68.25" customHeight="1">
      <c r="A28" s="63" t="s">
        <v>39</v>
      </c>
      <c r="B28" s="63"/>
      <c r="C28" s="63"/>
      <c r="D28" s="63"/>
      <c r="E28" s="63"/>
      <c r="F28" s="63"/>
      <c r="G28" s="9" t="s">
        <v>22</v>
      </c>
      <c r="H28" s="10">
        <v>23.776762031072376</v>
      </c>
      <c r="I28" s="12">
        <v>5.21</v>
      </c>
      <c r="J28" s="24">
        <f aca="true" t="shared" si="36" ref="J28:T28">$I$28*J39*$B$45</f>
        <v>38793.659999999996</v>
      </c>
      <c r="K28" s="24">
        <f t="shared" si="36"/>
        <v>34629.828</v>
      </c>
      <c r="L28" s="24">
        <f t="shared" si="36"/>
        <v>25320.600000000002</v>
      </c>
      <c r="M28" s="24">
        <f t="shared" si="36"/>
        <v>37430.724</v>
      </c>
      <c r="N28" s="24">
        <f t="shared" si="36"/>
        <v>35698.92</v>
      </c>
      <c r="O28" s="24">
        <f t="shared" si="36"/>
        <v>27858.912</v>
      </c>
      <c r="P28" s="24">
        <f t="shared" si="36"/>
        <v>42226.008</v>
      </c>
      <c r="Q28" s="24">
        <f t="shared" si="36"/>
        <v>19981.392000000003</v>
      </c>
      <c r="R28" s="24">
        <f t="shared" si="36"/>
        <v>45095.676</v>
      </c>
      <c r="S28" s="24">
        <f t="shared" si="36"/>
        <v>26364.683999999997</v>
      </c>
      <c r="T28" s="24">
        <f t="shared" si="36"/>
        <v>51035.076</v>
      </c>
      <c r="U28" s="25" t="s">
        <v>22</v>
      </c>
      <c r="V28" s="23">
        <v>23.776762031072376</v>
      </c>
      <c r="W28" s="47">
        <v>4.75</v>
      </c>
      <c r="X28" s="24">
        <f aca="true" t="shared" si="37" ref="X28:AI28">$W$28*X39*$B$45</f>
        <v>27605.100000000002</v>
      </c>
      <c r="Y28" s="24">
        <f t="shared" si="37"/>
        <v>23729.1</v>
      </c>
      <c r="Z28" s="24">
        <f t="shared" si="37"/>
        <v>23427</v>
      </c>
      <c r="AA28" s="24">
        <f t="shared" si="37"/>
        <v>23751.9</v>
      </c>
      <c r="AB28" s="24">
        <f t="shared" si="37"/>
        <v>16125.3</v>
      </c>
      <c r="AC28" s="24">
        <f t="shared" si="37"/>
        <v>22942.5</v>
      </c>
      <c r="AD28" s="24">
        <f t="shared" si="37"/>
        <v>23501.1</v>
      </c>
      <c r="AE28" s="24">
        <f t="shared" si="37"/>
        <v>18616.2</v>
      </c>
      <c r="AF28" s="24">
        <f t="shared" si="37"/>
        <v>22874.1</v>
      </c>
      <c r="AG28" s="24">
        <f t="shared" si="37"/>
        <v>18468</v>
      </c>
      <c r="AH28" s="24">
        <f t="shared" si="37"/>
        <v>23370</v>
      </c>
      <c r="AI28" s="24">
        <f t="shared" si="37"/>
        <v>29577.300000000003</v>
      </c>
      <c r="AJ28" s="25" t="s">
        <v>22</v>
      </c>
      <c r="AK28" s="23">
        <v>23.776762031072376</v>
      </c>
      <c r="AL28" s="47">
        <v>4.75</v>
      </c>
      <c r="AM28" s="24">
        <f>AL28*$AM$39*$B$45</f>
        <v>14609.099999999999</v>
      </c>
      <c r="AN28" s="25" t="s">
        <v>22</v>
      </c>
      <c r="AO28" s="23">
        <v>23.776762031072376</v>
      </c>
      <c r="AP28" s="12">
        <v>1.56</v>
      </c>
      <c r="AQ28" s="24">
        <f>$AP$28*AQ39*$B$45</f>
        <v>2980.224</v>
      </c>
      <c r="AR28" s="24">
        <f>$AP$28*AR39*$B$45</f>
        <v>1671.696</v>
      </c>
      <c r="AS28" s="24">
        <f>$AP$28*AS39*$B$45</f>
        <v>1746.576</v>
      </c>
      <c r="AT28" s="24">
        <f>$AP$28*AT39*$B$45</f>
        <v>4275.648</v>
      </c>
      <c r="AU28" s="24">
        <f>$AP$28*AU39*$B$45</f>
        <v>1881.3600000000001</v>
      </c>
      <c r="AV28" s="25" t="s">
        <v>22</v>
      </c>
      <c r="AW28" s="23">
        <v>2.35</v>
      </c>
      <c r="AX28" s="24">
        <f>AW28*$AX$39*$B$45</f>
        <v>13657.26</v>
      </c>
      <c r="AY28" s="24">
        <f>AW28*$AY$39*$B$45</f>
        <v>16375.740000000002</v>
      </c>
    </row>
    <row r="29" spans="1:51" ht="12.75">
      <c r="A29" s="60" t="s">
        <v>24</v>
      </c>
      <c r="B29" s="60"/>
      <c r="C29" s="60"/>
      <c r="D29" s="60"/>
      <c r="E29" s="60"/>
      <c r="F29" s="60"/>
      <c r="G29" s="11"/>
      <c r="H29" s="6">
        <f>SUM(H30:H32)</f>
        <v>14.81716559302766</v>
      </c>
      <c r="I29" s="42">
        <f aca="true" t="shared" si="38" ref="I29:T29">SUM(I30:I35)</f>
        <v>2.85</v>
      </c>
      <c r="J29" s="21">
        <f t="shared" si="38"/>
        <v>21221.100000000002</v>
      </c>
      <c r="K29" s="21">
        <f t="shared" si="38"/>
        <v>18943.379999999997</v>
      </c>
      <c r="L29" s="21">
        <f t="shared" si="38"/>
        <v>13851</v>
      </c>
      <c r="M29" s="21">
        <f t="shared" si="38"/>
        <v>20475.54</v>
      </c>
      <c r="N29" s="21">
        <f t="shared" si="38"/>
        <v>19528.199999999997</v>
      </c>
      <c r="O29" s="21">
        <f t="shared" si="38"/>
        <v>15239.52</v>
      </c>
      <c r="P29" s="21">
        <f t="shared" si="38"/>
        <v>23098.68</v>
      </c>
      <c r="Q29" s="21">
        <f t="shared" si="38"/>
        <v>10930.32</v>
      </c>
      <c r="R29" s="21">
        <f t="shared" si="38"/>
        <v>24668.46</v>
      </c>
      <c r="S29" s="21">
        <f t="shared" si="38"/>
        <v>14422.139999999998</v>
      </c>
      <c r="T29" s="21">
        <f t="shared" si="38"/>
        <v>27917.46</v>
      </c>
      <c r="U29" s="26"/>
      <c r="V29" s="28">
        <f>SUM(V30:V32)</f>
        <v>14.81716559302766</v>
      </c>
      <c r="W29" s="48">
        <f aca="true" t="shared" si="39" ref="W29:AI29">SUM(W30:W35)</f>
        <v>2.85</v>
      </c>
      <c r="X29" s="21">
        <f t="shared" si="39"/>
        <v>16563.06</v>
      </c>
      <c r="Y29" s="28">
        <f t="shared" si="39"/>
        <v>14237.460000000001</v>
      </c>
      <c r="Z29" s="21">
        <f t="shared" si="39"/>
        <v>14056.2</v>
      </c>
      <c r="AA29" s="28">
        <f t="shared" si="39"/>
        <v>14251.14</v>
      </c>
      <c r="AB29" s="21">
        <f t="shared" si="39"/>
        <v>9675.179999999997</v>
      </c>
      <c r="AC29" s="28">
        <f t="shared" si="39"/>
        <v>13765.5</v>
      </c>
      <c r="AD29" s="21">
        <f t="shared" si="39"/>
        <v>14100.66</v>
      </c>
      <c r="AE29" s="28">
        <f t="shared" si="39"/>
        <v>11169.720000000001</v>
      </c>
      <c r="AF29" s="21">
        <f t="shared" si="39"/>
        <v>13724.460000000001</v>
      </c>
      <c r="AG29" s="28">
        <f t="shared" si="39"/>
        <v>11080.8</v>
      </c>
      <c r="AH29" s="21">
        <f t="shared" si="39"/>
        <v>14022</v>
      </c>
      <c r="AI29" s="28">
        <f t="shared" si="39"/>
        <v>17746.379999999997</v>
      </c>
      <c r="AJ29" s="26"/>
      <c r="AK29" s="28">
        <f>SUM(AK30:AK32)</f>
        <v>14.81716559302766</v>
      </c>
      <c r="AL29" s="48">
        <f>SUM(AL30:AL35)</f>
        <v>2.85</v>
      </c>
      <c r="AM29" s="31">
        <f>SUM(AM30:AM35)</f>
        <v>8765.460000000001</v>
      </c>
      <c r="AN29" s="26"/>
      <c r="AO29" s="28">
        <f>SUM(AO30:AO32)</f>
        <v>14.81716559302766</v>
      </c>
      <c r="AP29" s="42">
        <f aca="true" t="shared" si="40" ref="AP29:AU29">SUM(AP30:AP35)</f>
        <v>3.13</v>
      </c>
      <c r="AQ29" s="28">
        <f t="shared" si="40"/>
        <v>5979.552</v>
      </c>
      <c r="AR29" s="28">
        <f t="shared" si="40"/>
        <v>3354.108</v>
      </c>
      <c r="AS29" s="28">
        <f t="shared" si="40"/>
        <v>3504.348</v>
      </c>
      <c r="AT29" s="28">
        <f t="shared" si="40"/>
        <v>8578.704</v>
      </c>
      <c r="AU29" s="28">
        <f t="shared" si="40"/>
        <v>3774.7799999999997</v>
      </c>
      <c r="AV29" s="26"/>
      <c r="AW29" s="28">
        <f>SUM(AW30:AW35)</f>
        <v>1.47</v>
      </c>
      <c r="AX29" s="21">
        <f>SUM(AX30:AX35)</f>
        <v>8543.052</v>
      </c>
      <c r="AY29" s="21">
        <f>SUM(AY30:AY35)</f>
        <v>10243.548</v>
      </c>
    </row>
    <row r="30" spans="1:51" ht="95.25" customHeight="1">
      <c r="A30" s="63" t="s">
        <v>40</v>
      </c>
      <c r="B30" s="63"/>
      <c r="C30" s="63"/>
      <c r="D30" s="63"/>
      <c r="E30" s="63"/>
      <c r="F30" s="63"/>
      <c r="G30" s="13" t="s">
        <v>25</v>
      </c>
      <c r="H30" s="14">
        <v>11.753978779840848</v>
      </c>
      <c r="I30" s="12">
        <v>1.06</v>
      </c>
      <c r="J30" s="30">
        <f aca="true" t="shared" si="41" ref="J30:T30">$I$30*J39*$B$45</f>
        <v>7892.76</v>
      </c>
      <c r="K30" s="30">
        <f t="shared" si="41"/>
        <v>7045.608</v>
      </c>
      <c r="L30" s="30">
        <f t="shared" si="41"/>
        <v>5151.6</v>
      </c>
      <c r="M30" s="30">
        <f t="shared" si="41"/>
        <v>7615.464000000001</v>
      </c>
      <c r="N30" s="30">
        <f t="shared" si="41"/>
        <v>7263.12</v>
      </c>
      <c r="O30" s="30">
        <f t="shared" si="41"/>
        <v>5668.032000000001</v>
      </c>
      <c r="P30" s="30">
        <f t="shared" si="41"/>
        <v>8591.088</v>
      </c>
      <c r="Q30" s="30">
        <f t="shared" si="41"/>
        <v>4065.312000000001</v>
      </c>
      <c r="R30" s="30">
        <f t="shared" si="41"/>
        <v>9174.936</v>
      </c>
      <c r="S30" s="30">
        <f t="shared" si="41"/>
        <v>5364.024</v>
      </c>
      <c r="T30" s="30">
        <f t="shared" si="41"/>
        <v>10383.336</v>
      </c>
      <c r="U30" s="27" t="s">
        <v>25</v>
      </c>
      <c r="V30" s="29">
        <v>11.753978779840848</v>
      </c>
      <c r="W30" s="47">
        <v>1.06</v>
      </c>
      <c r="X30" s="30">
        <f aca="true" t="shared" si="42" ref="X30:AI30">$W$30*X39*$B$45</f>
        <v>6160.296</v>
      </c>
      <c r="Y30" s="30">
        <f t="shared" si="42"/>
        <v>5295.336</v>
      </c>
      <c r="Z30" s="30">
        <f t="shared" si="42"/>
        <v>5227.92</v>
      </c>
      <c r="AA30" s="30">
        <f t="shared" si="42"/>
        <v>5300.424</v>
      </c>
      <c r="AB30" s="30">
        <f t="shared" si="42"/>
        <v>3598.4879999999994</v>
      </c>
      <c r="AC30" s="30">
        <f t="shared" si="42"/>
        <v>5119.8</v>
      </c>
      <c r="AD30" s="30">
        <f t="shared" si="42"/>
        <v>5244.456</v>
      </c>
      <c r="AE30" s="30">
        <f t="shared" si="42"/>
        <v>4154.352000000001</v>
      </c>
      <c r="AF30" s="30">
        <f t="shared" si="42"/>
        <v>5104.536</v>
      </c>
      <c r="AG30" s="30">
        <f t="shared" si="42"/>
        <v>4121.28</v>
      </c>
      <c r="AH30" s="30">
        <f t="shared" si="42"/>
        <v>5215.200000000001</v>
      </c>
      <c r="AI30" s="30">
        <f t="shared" si="42"/>
        <v>6600.407999999999</v>
      </c>
      <c r="AJ30" s="27" t="s">
        <v>25</v>
      </c>
      <c r="AK30" s="29">
        <v>11.753978779840848</v>
      </c>
      <c r="AL30" s="47">
        <v>1.06</v>
      </c>
      <c r="AM30" s="24">
        <f aca="true" t="shared" si="43" ref="AM30:AM36">AL30*$AM$39*$B$45</f>
        <v>3260.1360000000004</v>
      </c>
      <c r="AN30" s="27" t="s">
        <v>25</v>
      </c>
      <c r="AO30" s="29">
        <v>11.753978779840848</v>
      </c>
      <c r="AP30" s="12">
        <v>1.46</v>
      </c>
      <c r="AQ30" s="24">
        <f>$AP$30*AQ39*$B$45</f>
        <v>2789.1839999999997</v>
      </c>
      <c r="AR30" s="24">
        <f>$AP$30*AR39*$B$45</f>
        <v>1564.5359999999998</v>
      </c>
      <c r="AS30" s="24">
        <f>$AP$30*AS39*$B$45</f>
        <v>1634.616</v>
      </c>
      <c r="AT30" s="24">
        <f>$AP$30*AT39*$B$45</f>
        <v>4001.568</v>
      </c>
      <c r="AU30" s="24">
        <f>$AP$30*AU39*$B$45</f>
        <v>1760.7599999999998</v>
      </c>
      <c r="AV30" s="27" t="s">
        <v>25</v>
      </c>
      <c r="AW30" s="23">
        <v>0</v>
      </c>
      <c r="AX30" s="30">
        <f>AW30*$AX$39*$B$45</f>
        <v>0</v>
      </c>
      <c r="AY30" s="30">
        <f>AW30*$AY$39*$B$45</f>
        <v>0</v>
      </c>
    </row>
    <row r="31" spans="1:51" ht="54.75" customHeight="1">
      <c r="A31" s="55" t="s">
        <v>41</v>
      </c>
      <c r="B31" s="55"/>
      <c r="C31" s="55"/>
      <c r="D31" s="55"/>
      <c r="E31" s="55"/>
      <c r="F31" s="55"/>
      <c r="G31" s="13" t="s">
        <v>26</v>
      </c>
      <c r="H31" s="14">
        <v>2.2252747252747254</v>
      </c>
      <c r="I31" s="12">
        <v>0.89</v>
      </c>
      <c r="J31" s="30">
        <f aca="true" t="shared" si="44" ref="J31:T31">$I$31*J39*$B$45</f>
        <v>6626.9400000000005</v>
      </c>
      <c r="K31" s="30">
        <f t="shared" si="44"/>
        <v>5915.652</v>
      </c>
      <c r="L31" s="30">
        <f t="shared" si="44"/>
        <v>4325.4</v>
      </c>
      <c r="M31" s="30">
        <f t="shared" si="44"/>
        <v>6394.116000000001</v>
      </c>
      <c r="N31" s="30">
        <f t="shared" si="44"/>
        <v>6098.28</v>
      </c>
      <c r="O31" s="30">
        <f t="shared" si="44"/>
        <v>4759.008</v>
      </c>
      <c r="P31" s="30">
        <f t="shared" si="44"/>
        <v>7213.272</v>
      </c>
      <c r="Q31" s="30">
        <f t="shared" si="44"/>
        <v>3413.3280000000004</v>
      </c>
      <c r="R31" s="30">
        <f t="shared" si="44"/>
        <v>7703.484</v>
      </c>
      <c r="S31" s="30">
        <f t="shared" si="44"/>
        <v>4503.755999999999</v>
      </c>
      <c r="T31" s="30">
        <f t="shared" si="44"/>
        <v>8718.083999999999</v>
      </c>
      <c r="U31" s="27" t="s">
        <v>26</v>
      </c>
      <c r="V31" s="29">
        <v>2.2252747252747254</v>
      </c>
      <c r="W31" s="47">
        <v>0.89</v>
      </c>
      <c r="X31" s="30">
        <f aca="true" t="shared" si="45" ref="X31:AI31">$W$31*X39*$B$45</f>
        <v>5172.3240000000005</v>
      </c>
      <c r="Y31" s="30">
        <f t="shared" si="45"/>
        <v>4446.084</v>
      </c>
      <c r="Z31" s="30">
        <f t="shared" si="45"/>
        <v>4389.4800000000005</v>
      </c>
      <c r="AA31" s="30">
        <f t="shared" si="45"/>
        <v>4450.356</v>
      </c>
      <c r="AB31" s="30">
        <f t="shared" si="45"/>
        <v>3021.372</v>
      </c>
      <c r="AC31" s="30">
        <f t="shared" si="45"/>
        <v>4298.700000000001</v>
      </c>
      <c r="AD31" s="30">
        <f t="shared" si="45"/>
        <v>4403.364</v>
      </c>
      <c r="AE31" s="30">
        <f t="shared" si="45"/>
        <v>3488.0880000000006</v>
      </c>
      <c r="AF31" s="30">
        <f t="shared" si="45"/>
        <v>4285.884</v>
      </c>
      <c r="AG31" s="30">
        <f t="shared" si="45"/>
        <v>3460.32</v>
      </c>
      <c r="AH31" s="30">
        <f t="shared" si="45"/>
        <v>4378.799999999999</v>
      </c>
      <c r="AI31" s="30">
        <f t="shared" si="45"/>
        <v>5541.852</v>
      </c>
      <c r="AJ31" s="27" t="s">
        <v>26</v>
      </c>
      <c r="AK31" s="29">
        <v>2.2252747252747254</v>
      </c>
      <c r="AL31" s="47">
        <v>0.89</v>
      </c>
      <c r="AM31" s="24">
        <f t="shared" si="43"/>
        <v>2737.2840000000006</v>
      </c>
      <c r="AN31" s="27" t="s">
        <v>26</v>
      </c>
      <c r="AO31" s="29">
        <v>2.2252747252747254</v>
      </c>
      <c r="AP31" s="12">
        <v>0.71</v>
      </c>
      <c r="AQ31" s="24">
        <f>$AP$31*AQ39*$B$45</f>
        <v>1356.3839999999998</v>
      </c>
      <c r="AR31" s="24">
        <f>$AP$31*AR39*$B$45</f>
        <v>760.8359999999999</v>
      </c>
      <c r="AS31" s="24">
        <f>$AP$31*AS39*$B$45</f>
        <v>794.9159999999999</v>
      </c>
      <c r="AT31" s="24">
        <f>$AP$31*AT39*$B$45</f>
        <v>1945.9679999999998</v>
      </c>
      <c r="AU31" s="24">
        <f>$AP$31*AU39*$B$45</f>
        <v>856.2599999999999</v>
      </c>
      <c r="AV31" s="27" t="s">
        <v>26</v>
      </c>
      <c r="AW31" s="23">
        <v>0.68</v>
      </c>
      <c r="AX31" s="30">
        <f aca="true" t="shared" si="46" ref="AX31:AX37">AW31*$AX$39*$B$45</f>
        <v>3951.888</v>
      </c>
      <c r="AY31" s="30">
        <f aca="true" t="shared" si="47" ref="AY31:AY37">AW31*$AY$39*$B$45</f>
        <v>4738.512000000001</v>
      </c>
    </row>
    <row r="32" spans="1:51" ht="12.75">
      <c r="A32" s="55" t="s">
        <v>42</v>
      </c>
      <c r="B32" s="55"/>
      <c r="C32" s="55"/>
      <c r="D32" s="55"/>
      <c r="E32" s="55"/>
      <c r="F32" s="55"/>
      <c r="G32" s="9" t="s">
        <v>22</v>
      </c>
      <c r="H32" s="10">
        <v>0.8379120879120879</v>
      </c>
      <c r="I32" s="12">
        <v>0.58</v>
      </c>
      <c r="J32" s="30">
        <f aca="true" t="shared" si="48" ref="J32:T32">$I$32*J39*$B$45</f>
        <v>4318.68</v>
      </c>
      <c r="K32" s="30">
        <f t="shared" si="48"/>
        <v>3855.1439999999993</v>
      </c>
      <c r="L32" s="30">
        <f t="shared" si="48"/>
        <v>2818.7999999999997</v>
      </c>
      <c r="M32" s="30">
        <f t="shared" si="48"/>
        <v>4166.951999999999</v>
      </c>
      <c r="N32" s="30">
        <f t="shared" si="48"/>
        <v>3974.1599999999994</v>
      </c>
      <c r="O32" s="30">
        <f t="shared" si="48"/>
        <v>3101.3759999999997</v>
      </c>
      <c r="P32" s="30">
        <f t="shared" si="48"/>
        <v>4700.784</v>
      </c>
      <c r="Q32" s="30">
        <f t="shared" si="48"/>
        <v>2224.416</v>
      </c>
      <c r="R32" s="30">
        <f t="shared" si="48"/>
        <v>5020.248</v>
      </c>
      <c r="S32" s="30">
        <f t="shared" si="48"/>
        <v>2935.0319999999997</v>
      </c>
      <c r="T32" s="30">
        <f t="shared" si="48"/>
        <v>5681.447999999999</v>
      </c>
      <c r="U32" s="25" t="s">
        <v>22</v>
      </c>
      <c r="V32" s="23">
        <v>0.8379120879120879</v>
      </c>
      <c r="W32" s="47">
        <v>0.58</v>
      </c>
      <c r="X32" s="30">
        <f aca="true" t="shared" si="49" ref="X32:AI32">$W$32*X39*$B$45</f>
        <v>3370.728</v>
      </c>
      <c r="Y32" s="30">
        <f t="shared" si="49"/>
        <v>2897.448</v>
      </c>
      <c r="Z32" s="30">
        <f t="shared" si="49"/>
        <v>2860.56</v>
      </c>
      <c r="AA32" s="30">
        <f t="shared" si="49"/>
        <v>2900.232</v>
      </c>
      <c r="AB32" s="30">
        <f t="shared" si="49"/>
        <v>1968.9839999999995</v>
      </c>
      <c r="AC32" s="30">
        <f t="shared" si="49"/>
        <v>2801.3999999999996</v>
      </c>
      <c r="AD32" s="30">
        <f t="shared" si="49"/>
        <v>2869.6079999999997</v>
      </c>
      <c r="AE32" s="30">
        <f t="shared" si="49"/>
        <v>2273.136</v>
      </c>
      <c r="AF32" s="30">
        <f t="shared" si="49"/>
        <v>2793.048</v>
      </c>
      <c r="AG32" s="30">
        <f t="shared" si="49"/>
        <v>2255.04</v>
      </c>
      <c r="AH32" s="30">
        <f t="shared" si="49"/>
        <v>2853.6</v>
      </c>
      <c r="AI32" s="30">
        <f t="shared" si="49"/>
        <v>3611.544</v>
      </c>
      <c r="AJ32" s="25" t="s">
        <v>22</v>
      </c>
      <c r="AK32" s="23">
        <v>0.8379120879120879</v>
      </c>
      <c r="AL32" s="47">
        <v>0.58</v>
      </c>
      <c r="AM32" s="24">
        <f t="shared" si="43"/>
        <v>1783.848</v>
      </c>
      <c r="AN32" s="25" t="s">
        <v>22</v>
      </c>
      <c r="AO32" s="23">
        <v>0.8379120879120879</v>
      </c>
      <c r="AP32" s="12">
        <v>0.64</v>
      </c>
      <c r="AQ32" s="24">
        <f>$AP$32*AQ39*$B$45</f>
        <v>1222.656</v>
      </c>
      <c r="AR32" s="24">
        <f>$AP$32*AR39*$B$45</f>
        <v>685.8240000000001</v>
      </c>
      <c r="AS32" s="24">
        <f>$AP$32*AS39*$B$45</f>
        <v>716.544</v>
      </c>
      <c r="AT32" s="24">
        <f>$AP$32*AT39*$B$45</f>
        <v>1754.112</v>
      </c>
      <c r="AU32" s="24">
        <f>$AP$32*AU39*$B$45</f>
        <v>771.8400000000001</v>
      </c>
      <c r="AV32" s="25" t="s">
        <v>22</v>
      </c>
      <c r="AW32" s="23">
        <v>0.47</v>
      </c>
      <c r="AX32" s="30">
        <f t="shared" si="46"/>
        <v>2731.4519999999998</v>
      </c>
      <c r="AY32" s="30">
        <f t="shared" si="47"/>
        <v>3275.148</v>
      </c>
    </row>
    <row r="33" spans="1:51" ht="12.75">
      <c r="A33" s="55" t="s">
        <v>85</v>
      </c>
      <c r="B33" s="55"/>
      <c r="C33" s="55"/>
      <c r="D33" s="55"/>
      <c r="E33" s="55"/>
      <c r="F33" s="55"/>
      <c r="G33" s="9" t="s">
        <v>22</v>
      </c>
      <c r="H33" s="10">
        <v>0.8379120879120879</v>
      </c>
      <c r="I33" s="12">
        <v>0.32</v>
      </c>
      <c r="J33" s="30">
        <f aca="true" t="shared" si="50" ref="J33:Q33">$I$33*J39*$B$45</f>
        <v>2382.7200000000003</v>
      </c>
      <c r="K33" s="30">
        <f t="shared" si="50"/>
        <v>2126.9759999999997</v>
      </c>
      <c r="L33" s="30">
        <f t="shared" si="50"/>
        <v>1555.1999999999998</v>
      </c>
      <c r="M33" s="30">
        <f t="shared" si="50"/>
        <v>2299.0080000000003</v>
      </c>
      <c r="N33" s="30">
        <f t="shared" si="50"/>
        <v>2192.64</v>
      </c>
      <c r="O33" s="30">
        <f t="shared" si="50"/>
        <v>1711.1040000000003</v>
      </c>
      <c r="P33" s="30">
        <f t="shared" si="50"/>
        <v>2593.536</v>
      </c>
      <c r="Q33" s="30">
        <f t="shared" si="50"/>
        <v>1227.2640000000001</v>
      </c>
      <c r="R33" s="30">
        <f>$I$33*R39*$B$45</f>
        <v>2769.792</v>
      </c>
      <c r="S33" s="30">
        <f>$I$33*S39*$B$45</f>
        <v>1619.328</v>
      </c>
      <c r="T33" s="30">
        <f>$I$33*T39*$B$45</f>
        <v>3134.592</v>
      </c>
      <c r="U33" s="25" t="s">
        <v>22</v>
      </c>
      <c r="V33" s="23">
        <v>0.8379120879120879</v>
      </c>
      <c r="W33" s="47">
        <v>0.32</v>
      </c>
      <c r="X33" s="30">
        <f aca="true" t="shared" si="51" ref="X33:AI33">$W$33*X39*$B$45</f>
        <v>1859.712</v>
      </c>
      <c r="Y33" s="30">
        <f t="shared" si="51"/>
        <v>1598.592</v>
      </c>
      <c r="Z33" s="30">
        <f t="shared" si="51"/>
        <v>1578.2400000000002</v>
      </c>
      <c r="AA33" s="30">
        <f t="shared" si="51"/>
        <v>1600.128</v>
      </c>
      <c r="AB33" s="30">
        <f t="shared" si="51"/>
        <v>1086.3359999999998</v>
      </c>
      <c r="AC33" s="30">
        <f t="shared" si="51"/>
        <v>1545.6000000000001</v>
      </c>
      <c r="AD33" s="30">
        <f t="shared" si="51"/>
        <v>1583.232</v>
      </c>
      <c r="AE33" s="30">
        <f t="shared" si="51"/>
        <v>1254.1440000000002</v>
      </c>
      <c r="AF33" s="30">
        <f t="shared" si="51"/>
        <v>1540.992</v>
      </c>
      <c r="AG33" s="30">
        <f t="shared" si="51"/>
        <v>1244.16</v>
      </c>
      <c r="AH33" s="30">
        <f t="shared" si="51"/>
        <v>1574.3999999999999</v>
      </c>
      <c r="AI33" s="30">
        <f t="shared" si="51"/>
        <v>1992.576</v>
      </c>
      <c r="AJ33" s="25" t="s">
        <v>22</v>
      </c>
      <c r="AK33" s="23">
        <v>0.8379120879120879</v>
      </c>
      <c r="AL33" s="47">
        <v>0.32</v>
      </c>
      <c r="AM33" s="24">
        <f t="shared" si="43"/>
        <v>984.192</v>
      </c>
      <c r="AN33" s="25" t="s">
        <v>22</v>
      </c>
      <c r="AO33" s="23">
        <v>0.8379120879120879</v>
      </c>
      <c r="AP33" s="12">
        <v>0.32</v>
      </c>
      <c r="AQ33" s="24">
        <f>$AP$33*AQ39*$B$45</f>
        <v>611.328</v>
      </c>
      <c r="AR33" s="24">
        <f>$AP$33*AR39*$B$45</f>
        <v>342.91200000000003</v>
      </c>
      <c r="AS33" s="24">
        <f>$AP$33*AS39*$B$45</f>
        <v>358.272</v>
      </c>
      <c r="AT33" s="24">
        <f>$AP$33*AT39*$B$45</f>
        <v>877.056</v>
      </c>
      <c r="AU33" s="24">
        <f>$AP$33*AU39*$B$45</f>
        <v>385.9200000000001</v>
      </c>
      <c r="AV33" s="25" t="s">
        <v>22</v>
      </c>
      <c r="AW33" s="23">
        <v>0.32</v>
      </c>
      <c r="AX33" s="30">
        <f t="shared" si="46"/>
        <v>1859.712</v>
      </c>
      <c r="AY33" s="30">
        <f t="shared" si="47"/>
        <v>2229.888</v>
      </c>
    </row>
    <row r="34" spans="1:51" ht="12.75">
      <c r="A34" s="55" t="s">
        <v>86</v>
      </c>
      <c r="B34" s="55"/>
      <c r="C34" s="55"/>
      <c r="D34" s="55"/>
      <c r="E34" s="55"/>
      <c r="F34" s="55"/>
      <c r="G34" s="9" t="s">
        <v>22</v>
      </c>
      <c r="H34" s="10">
        <v>0.8379120879120879</v>
      </c>
      <c r="I34" s="12">
        <v>0</v>
      </c>
      <c r="J34" s="30">
        <f aca="true" t="shared" si="52" ref="J34:Q34">$I$34*J39*$B$45</f>
        <v>0</v>
      </c>
      <c r="K34" s="30">
        <f t="shared" si="52"/>
        <v>0</v>
      </c>
      <c r="L34" s="30">
        <f t="shared" si="52"/>
        <v>0</v>
      </c>
      <c r="M34" s="30">
        <f t="shared" si="52"/>
        <v>0</v>
      </c>
      <c r="N34" s="30">
        <f t="shared" si="52"/>
        <v>0</v>
      </c>
      <c r="O34" s="30">
        <f t="shared" si="52"/>
        <v>0</v>
      </c>
      <c r="P34" s="30">
        <f t="shared" si="52"/>
        <v>0</v>
      </c>
      <c r="Q34" s="30">
        <f t="shared" si="52"/>
        <v>0</v>
      </c>
      <c r="R34" s="30">
        <f>$I$34*R39*$B$45</f>
        <v>0</v>
      </c>
      <c r="S34" s="30">
        <f>$I$34*S39*$B$45</f>
        <v>0</v>
      </c>
      <c r="T34" s="30">
        <f>$I$34*T39*$B$45</f>
        <v>0</v>
      </c>
      <c r="U34" s="25" t="s">
        <v>22</v>
      </c>
      <c r="V34" s="23">
        <v>0.8379120879120879</v>
      </c>
      <c r="W34" s="47">
        <v>0</v>
      </c>
      <c r="X34" s="30">
        <f aca="true" t="shared" si="53" ref="X34:AI34">$W$34*X39*$B$45</f>
        <v>0</v>
      </c>
      <c r="Y34" s="30">
        <f t="shared" si="53"/>
        <v>0</v>
      </c>
      <c r="Z34" s="30">
        <f t="shared" si="53"/>
        <v>0</v>
      </c>
      <c r="AA34" s="30">
        <f t="shared" si="53"/>
        <v>0</v>
      </c>
      <c r="AB34" s="30">
        <f t="shared" si="53"/>
        <v>0</v>
      </c>
      <c r="AC34" s="30">
        <f t="shared" si="53"/>
        <v>0</v>
      </c>
      <c r="AD34" s="30">
        <f t="shared" si="53"/>
        <v>0</v>
      </c>
      <c r="AE34" s="30">
        <f t="shared" si="53"/>
        <v>0</v>
      </c>
      <c r="AF34" s="30">
        <f t="shared" si="53"/>
        <v>0</v>
      </c>
      <c r="AG34" s="30">
        <f t="shared" si="53"/>
        <v>0</v>
      </c>
      <c r="AH34" s="30">
        <f t="shared" si="53"/>
        <v>0</v>
      </c>
      <c r="AI34" s="30">
        <f t="shared" si="53"/>
        <v>0</v>
      </c>
      <c r="AJ34" s="25" t="s">
        <v>22</v>
      </c>
      <c r="AK34" s="23">
        <v>0.8379120879120879</v>
      </c>
      <c r="AL34" s="47">
        <v>0</v>
      </c>
      <c r="AM34" s="24">
        <f t="shared" si="43"/>
        <v>0</v>
      </c>
      <c r="AN34" s="25" t="s">
        <v>22</v>
      </c>
      <c r="AO34" s="23">
        <v>0.8379120879120879</v>
      </c>
      <c r="AP34" s="12">
        <v>0</v>
      </c>
      <c r="AQ34" s="24">
        <f>$AP$34*AQ39*$B$45</f>
        <v>0</v>
      </c>
      <c r="AR34" s="24">
        <f>$AP$34*AR39*$B$45</f>
        <v>0</v>
      </c>
      <c r="AS34" s="24">
        <f>$AP$34*AS39*$B$45</f>
        <v>0</v>
      </c>
      <c r="AT34" s="24">
        <f>$AP$34*AT39*$B$45</f>
        <v>0</v>
      </c>
      <c r="AU34" s="24">
        <f>$AP$34*AU39*$B$45</f>
        <v>0</v>
      </c>
      <c r="AV34" s="25" t="s">
        <v>22</v>
      </c>
      <c r="AW34" s="23">
        <v>0</v>
      </c>
      <c r="AX34" s="30">
        <f t="shared" si="46"/>
        <v>0</v>
      </c>
      <c r="AY34" s="30">
        <f t="shared" si="47"/>
        <v>0</v>
      </c>
    </row>
    <row r="35" spans="1:51" ht="12.75">
      <c r="A35" s="55" t="s">
        <v>87</v>
      </c>
      <c r="B35" s="55"/>
      <c r="C35" s="55"/>
      <c r="D35" s="55"/>
      <c r="E35" s="55"/>
      <c r="F35" s="55"/>
      <c r="G35" s="9" t="s">
        <v>22</v>
      </c>
      <c r="H35" s="10">
        <v>0.8379120879120879</v>
      </c>
      <c r="I35" s="12">
        <v>0</v>
      </c>
      <c r="J35" s="30">
        <f aca="true" t="shared" si="54" ref="J35:Q35">$I$35*J39*$B$45</f>
        <v>0</v>
      </c>
      <c r="K35" s="30">
        <f t="shared" si="54"/>
        <v>0</v>
      </c>
      <c r="L35" s="30">
        <f t="shared" si="54"/>
        <v>0</v>
      </c>
      <c r="M35" s="30">
        <f t="shared" si="54"/>
        <v>0</v>
      </c>
      <c r="N35" s="30">
        <f t="shared" si="54"/>
        <v>0</v>
      </c>
      <c r="O35" s="30">
        <f t="shared" si="54"/>
        <v>0</v>
      </c>
      <c r="P35" s="30">
        <f t="shared" si="54"/>
        <v>0</v>
      </c>
      <c r="Q35" s="30">
        <f t="shared" si="54"/>
        <v>0</v>
      </c>
      <c r="R35" s="30">
        <f>$I$35*R39*$B$45</f>
        <v>0</v>
      </c>
      <c r="S35" s="30">
        <f>$I$35*S39*$B$45</f>
        <v>0</v>
      </c>
      <c r="T35" s="30">
        <f>$I$35*T39*$B$45</f>
        <v>0</v>
      </c>
      <c r="U35" s="25" t="s">
        <v>22</v>
      </c>
      <c r="V35" s="23">
        <v>0.8379120879120879</v>
      </c>
      <c r="W35" s="47">
        <v>0</v>
      </c>
      <c r="X35" s="30">
        <f aca="true" t="shared" si="55" ref="X35:AI35">$W$35*X39*$B$45</f>
        <v>0</v>
      </c>
      <c r="Y35" s="30">
        <f t="shared" si="55"/>
        <v>0</v>
      </c>
      <c r="Z35" s="30">
        <f t="shared" si="55"/>
        <v>0</v>
      </c>
      <c r="AA35" s="30">
        <f t="shared" si="55"/>
        <v>0</v>
      </c>
      <c r="AB35" s="30">
        <f t="shared" si="55"/>
        <v>0</v>
      </c>
      <c r="AC35" s="30">
        <f t="shared" si="55"/>
        <v>0</v>
      </c>
      <c r="AD35" s="30">
        <f t="shared" si="55"/>
        <v>0</v>
      </c>
      <c r="AE35" s="30">
        <f t="shared" si="55"/>
        <v>0</v>
      </c>
      <c r="AF35" s="30">
        <f t="shared" si="55"/>
        <v>0</v>
      </c>
      <c r="AG35" s="30">
        <f t="shared" si="55"/>
        <v>0</v>
      </c>
      <c r="AH35" s="30">
        <f t="shared" si="55"/>
        <v>0</v>
      </c>
      <c r="AI35" s="30">
        <f t="shared" si="55"/>
        <v>0</v>
      </c>
      <c r="AJ35" s="25" t="s">
        <v>22</v>
      </c>
      <c r="AK35" s="23">
        <v>0.8379120879120879</v>
      </c>
      <c r="AL35" s="47">
        <v>0</v>
      </c>
      <c r="AM35" s="24">
        <f t="shared" si="43"/>
        <v>0</v>
      </c>
      <c r="AN35" s="25" t="s">
        <v>22</v>
      </c>
      <c r="AO35" s="23">
        <v>0.8379120879120879</v>
      </c>
      <c r="AP35" s="12">
        <v>0</v>
      </c>
      <c r="AQ35" s="24">
        <f>$AP$35*AQ39*$B$45</f>
        <v>0</v>
      </c>
      <c r="AR35" s="24">
        <f>$AP$35*AR39*$B$45</f>
        <v>0</v>
      </c>
      <c r="AS35" s="24">
        <f>$AP$35*AS39*$B$45</f>
        <v>0</v>
      </c>
      <c r="AT35" s="24">
        <f>$AP$35*AT39*$B$45</f>
        <v>0</v>
      </c>
      <c r="AU35" s="24">
        <f>$AP$35*AU39*$B$45</f>
        <v>0</v>
      </c>
      <c r="AV35" s="25" t="s">
        <v>22</v>
      </c>
      <c r="AW35" s="23">
        <v>0</v>
      </c>
      <c r="AX35" s="30">
        <f t="shared" si="46"/>
        <v>0</v>
      </c>
      <c r="AY35" s="30">
        <f t="shared" si="47"/>
        <v>0</v>
      </c>
    </row>
    <row r="36" spans="1:51" ht="12.75">
      <c r="A36" s="60" t="s">
        <v>43</v>
      </c>
      <c r="B36" s="60"/>
      <c r="C36" s="60"/>
      <c r="D36" s="60"/>
      <c r="E36" s="60"/>
      <c r="F36" s="60"/>
      <c r="G36" s="11"/>
      <c r="H36" s="6">
        <f>SUM(H38:H40)</f>
        <v>114.22570239999999</v>
      </c>
      <c r="I36" s="42">
        <v>0.62</v>
      </c>
      <c r="J36" s="31">
        <f aca="true" t="shared" si="56" ref="J36:Q36">$I$36*J39*$B$45</f>
        <v>4616.5199999999995</v>
      </c>
      <c r="K36" s="31">
        <f t="shared" si="56"/>
        <v>4121.016</v>
      </c>
      <c r="L36" s="31">
        <f t="shared" si="56"/>
        <v>3013.2</v>
      </c>
      <c r="M36" s="31">
        <f t="shared" si="56"/>
        <v>4454.328</v>
      </c>
      <c r="N36" s="31">
        <f t="shared" si="56"/>
        <v>4248.24</v>
      </c>
      <c r="O36" s="31">
        <f t="shared" si="56"/>
        <v>3315.264</v>
      </c>
      <c r="P36" s="31">
        <f t="shared" si="56"/>
        <v>5024.976</v>
      </c>
      <c r="Q36" s="31">
        <f t="shared" si="56"/>
        <v>2377.824</v>
      </c>
      <c r="R36" s="31">
        <f>$I$36*R39*$B$45</f>
        <v>5366.472</v>
      </c>
      <c r="S36" s="31">
        <f>$I$36*S39*$B$45</f>
        <v>3137.4480000000003</v>
      </c>
      <c r="T36" s="31">
        <f>$I$36*T39*$B$45</f>
        <v>6073.272</v>
      </c>
      <c r="U36" s="26"/>
      <c r="V36" s="28">
        <f>SUM(V38:V40)</f>
        <v>114.22570239999999</v>
      </c>
      <c r="W36" s="48">
        <v>0.62</v>
      </c>
      <c r="X36" s="31">
        <f aca="true" t="shared" si="57" ref="X36:AI36">$W$36*X39*$B$45</f>
        <v>3603.192</v>
      </c>
      <c r="Y36" s="31">
        <f t="shared" si="57"/>
        <v>3097.272</v>
      </c>
      <c r="Z36" s="31">
        <f t="shared" si="57"/>
        <v>3057.84</v>
      </c>
      <c r="AA36" s="31">
        <f t="shared" si="57"/>
        <v>3100.2479999999996</v>
      </c>
      <c r="AB36" s="31">
        <f t="shared" si="57"/>
        <v>2104.776</v>
      </c>
      <c r="AC36" s="31">
        <f t="shared" si="57"/>
        <v>2994.6000000000004</v>
      </c>
      <c r="AD36" s="31">
        <f t="shared" si="57"/>
        <v>3067.512</v>
      </c>
      <c r="AE36" s="31">
        <f t="shared" si="57"/>
        <v>2429.9040000000005</v>
      </c>
      <c r="AF36" s="31">
        <f t="shared" si="57"/>
        <v>2985.672</v>
      </c>
      <c r="AG36" s="31">
        <f t="shared" si="57"/>
        <v>2410.56</v>
      </c>
      <c r="AH36" s="31">
        <f t="shared" si="57"/>
        <v>3050.3999999999996</v>
      </c>
      <c r="AI36" s="31">
        <f t="shared" si="57"/>
        <v>3860.6159999999995</v>
      </c>
      <c r="AJ36" s="26"/>
      <c r="AK36" s="28">
        <f>SUM(AK38:AK40)</f>
        <v>114.22570239999999</v>
      </c>
      <c r="AL36" s="48">
        <v>0</v>
      </c>
      <c r="AM36" s="31">
        <f t="shared" si="43"/>
        <v>0</v>
      </c>
      <c r="AN36" s="26"/>
      <c r="AO36" s="28">
        <f>SUM(AO38:AO40)</f>
        <v>114.22570239999999</v>
      </c>
      <c r="AP36" s="42">
        <v>0</v>
      </c>
      <c r="AQ36" s="31">
        <f>$AP$36*AQ39*$B$45</f>
        <v>0</v>
      </c>
      <c r="AR36" s="31">
        <f>$AP$36*AR39*$B$45</f>
        <v>0</v>
      </c>
      <c r="AS36" s="31">
        <f>$AP$36*AS39*$B$45</f>
        <v>0</v>
      </c>
      <c r="AT36" s="31">
        <f>$AP$36*AT39*$B$45</f>
        <v>0</v>
      </c>
      <c r="AU36" s="31">
        <f>$AP$36*AU39*$B$45</f>
        <v>0</v>
      </c>
      <c r="AV36" s="26"/>
      <c r="AW36" s="28">
        <v>0.62</v>
      </c>
      <c r="AX36" s="31">
        <f t="shared" si="46"/>
        <v>3603.192</v>
      </c>
      <c r="AY36" s="31">
        <f t="shared" si="47"/>
        <v>4320.408</v>
      </c>
    </row>
    <row r="37" spans="1:51" ht="12.75">
      <c r="A37" s="66" t="s">
        <v>84</v>
      </c>
      <c r="B37" s="67"/>
      <c r="C37" s="67"/>
      <c r="D37" s="67"/>
      <c r="E37" s="67"/>
      <c r="F37" s="68"/>
      <c r="G37" s="11"/>
      <c r="H37" s="6"/>
      <c r="I37" s="42">
        <v>1.09</v>
      </c>
      <c r="J37" s="31">
        <f>$I$37*J39*$B$45</f>
        <v>8116.14</v>
      </c>
      <c r="K37" s="31">
        <f aca="true" t="shared" si="58" ref="K37:T37">$I$37*K39*$B$45</f>
        <v>7245.012</v>
      </c>
      <c r="L37" s="31">
        <f t="shared" si="58"/>
        <v>5297.400000000001</v>
      </c>
      <c r="M37" s="31">
        <f t="shared" si="58"/>
        <v>7830.996000000001</v>
      </c>
      <c r="N37" s="31">
        <f t="shared" si="58"/>
        <v>7468.680000000001</v>
      </c>
      <c r="O37" s="31">
        <f t="shared" si="58"/>
        <v>5828.448</v>
      </c>
      <c r="P37" s="31">
        <f t="shared" si="58"/>
        <v>8834.232</v>
      </c>
      <c r="Q37" s="31">
        <f t="shared" si="58"/>
        <v>4180.368</v>
      </c>
      <c r="R37" s="31">
        <f t="shared" si="58"/>
        <v>9434.604</v>
      </c>
      <c r="S37" s="31">
        <f t="shared" si="58"/>
        <v>5515.836</v>
      </c>
      <c r="T37" s="31">
        <f t="shared" si="58"/>
        <v>10677.204000000002</v>
      </c>
      <c r="U37" s="26"/>
      <c r="V37" s="28"/>
      <c r="W37" s="48">
        <v>1.15</v>
      </c>
      <c r="X37" s="31">
        <f aca="true" t="shared" si="59" ref="X37:AI37">$W$37*X39*$B$45</f>
        <v>6683.339999999999</v>
      </c>
      <c r="Y37" s="31">
        <f t="shared" si="59"/>
        <v>5744.94</v>
      </c>
      <c r="Z37" s="31">
        <f t="shared" si="59"/>
        <v>5671.799999999999</v>
      </c>
      <c r="AA37" s="31">
        <f t="shared" si="59"/>
        <v>5750.459999999999</v>
      </c>
      <c r="AB37" s="31">
        <f t="shared" si="59"/>
        <v>3904.019999999999</v>
      </c>
      <c r="AC37" s="31">
        <f t="shared" si="59"/>
        <v>5554.499999999999</v>
      </c>
      <c r="AD37" s="31">
        <f t="shared" si="59"/>
        <v>5689.74</v>
      </c>
      <c r="AE37" s="31">
        <f t="shared" si="59"/>
        <v>4507.08</v>
      </c>
      <c r="AF37" s="31">
        <f t="shared" si="59"/>
        <v>5537.9400000000005</v>
      </c>
      <c r="AG37" s="31">
        <f t="shared" si="59"/>
        <v>4471.2</v>
      </c>
      <c r="AH37" s="31">
        <f t="shared" si="59"/>
        <v>5657.999999999999</v>
      </c>
      <c r="AI37" s="31">
        <f t="shared" si="59"/>
        <v>7160.819999999999</v>
      </c>
      <c r="AJ37" s="26"/>
      <c r="AK37" s="28"/>
      <c r="AL37" s="48">
        <v>1.15</v>
      </c>
      <c r="AM37" s="31">
        <f>$AL$37*AM39*$B$45</f>
        <v>3536.94</v>
      </c>
      <c r="AN37" s="26"/>
      <c r="AO37" s="28"/>
      <c r="AP37" s="42">
        <v>1.21</v>
      </c>
      <c r="AQ37" s="31">
        <f>$AP$37*AQ39*$B$45</f>
        <v>2311.584</v>
      </c>
      <c r="AR37" s="31">
        <f>$AP$37*AR39*$B$45</f>
        <v>1296.636</v>
      </c>
      <c r="AS37" s="31">
        <f>$AP$37*AS39*$B$45</f>
        <v>1354.716</v>
      </c>
      <c r="AT37" s="31">
        <f>$AP$37*AT39*$B$45</f>
        <v>3316.3679999999995</v>
      </c>
      <c r="AU37" s="31">
        <f>$AP$37*AU39*$B$45</f>
        <v>1459.2599999999998</v>
      </c>
      <c r="AV37" s="26"/>
      <c r="AW37" s="42">
        <v>0.95</v>
      </c>
      <c r="AX37" s="31">
        <f t="shared" si="46"/>
        <v>5521.0199999999995</v>
      </c>
      <c r="AY37" s="31">
        <f t="shared" si="47"/>
        <v>6619.98</v>
      </c>
    </row>
    <row r="38" spans="1:55" ht="12.75">
      <c r="A38" s="65" t="s">
        <v>27</v>
      </c>
      <c r="B38" s="65"/>
      <c r="C38" s="65"/>
      <c r="D38" s="65"/>
      <c r="E38" s="65"/>
      <c r="F38" s="65"/>
      <c r="G38" s="15"/>
      <c r="H38" s="16">
        <f>H29+H24+H15+H10</f>
        <v>99.99999999999999</v>
      </c>
      <c r="I38" s="43"/>
      <c r="J38" s="21">
        <f>J29+J24+J15+J10+J36+J37</f>
        <v>115487.46000000002</v>
      </c>
      <c r="K38" s="21">
        <f aca="true" t="shared" si="60" ref="K38:T38">K29+K24+K15+K10+K36+K37</f>
        <v>103091.868</v>
      </c>
      <c r="L38" s="21">
        <f t="shared" si="60"/>
        <v>75378.59999999999</v>
      </c>
      <c r="M38" s="21">
        <f t="shared" si="60"/>
        <v>111430.04400000001</v>
      </c>
      <c r="N38" s="21">
        <f t="shared" si="60"/>
        <v>106274.52000000002</v>
      </c>
      <c r="O38" s="21">
        <f t="shared" si="60"/>
        <v>82935.072</v>
      </c>
      <c r="P38" s="21">
        <f t="shared" si="60"/>
        <v>125705.448</v>
      </c>
      <c r="Q38" s="21">
        <f t="shared" si="60"/>
        <v>59483.95200000001</v>
      </c>
      <c r="R38" s="21">
        <f t="shared" si="60"/>
        <v>134248.356</v>
      </c>
      <c r="S38" s="21">
        <f t="shared" si="60"/>
        <v>78486.80399999999</v>
      </c>
      <c r="T38" s="21">
        <f t="shared" si="60"/>
        <v>151929.75600000002</v>
      </c>
      <c r="U38" s="32"/>
      <c r="V38" s="33">
        <f>V29+V24+V15+V10</f>
        <v>99.99999999999999</v>
      </c>
      <c r="W38" s="48"/>
      <c r="X38" s="21">
        <f>X29+X24+X15+X10+X36+X37</f>
        <v>87813.276</v>
      </c>
      <c r="Y38" s="21">
        <f aca="true" t="shared" si="61" ref="Y38:AI38">Y29+Y24+Y15+Y10+Y36+Y37</f>
        <v>75483.516</v>
      </c>
      <c r="Z38" s="21">
        <f t="shared" si="61"/>
        <v>74522.52</v>
      </c>
      <c r="AA38" s="21">
        <f t="shared" si="61"/>
        <v>75556.044</v>
      </c>
      <c r="AB38" s="21">
        <f t="shared" si="61"/>
        <v>51295.42799999999</v>
      </c>
      <c r="AC38" s="21">
        <f t="shared" si="61"/>
        <v>72981.3</v>
      </c>
      <c r="AD38" s="21">
        <f t="shared" si="61"/>
        <v>74758.236</v>
      </c>
      <c r="AE38" s="21">
        <f t="shared" si="61"/>
        <v>59219.11200000001</v>
      </c>
      <c r="AF38" s="21">
        <f t="shared" si="61"/>
        <v>72763.71600000001</v>
      </c>
      <c r="AG38" s="21">
        <f t="shared" si="61"/>
        <v>58747.67999999999</v>
      </c>
      <c r="AH38" s="21">
        <f t="shared" si="61"/>
        <v>74341.2</v>
      </c>
      <c r="AI38" s="21">
        <f t="shared" si="61"/>
        <v>94086.94799999999</v>
      </c>
      <c r="AJ38" s="32"/>
      <c r="AK38" s="33">
        <f>AK29+AK24+AK15+AK10</f>
        <v>99.99999999999999</v>
      </c>
      <c r="AL38" s="48"/>
      <c r="AM38" s="21">
        <f>AM29+AM24+AM15+AM10+AM36+AM37</f>
        <v>44565.444</v>
      </c>
      <c r="AN38" s="32"/>
      <c r="AO38" s="33">
        <f>AO29+AO24+AO15+AO10</f>
        <v>99.99999999999999</v>
      </c>
      <c r="AP38" s="12"/>
      <c r="AQ38" s="21">
        <f>AQ29+AQ24+AQ15+AQ10+AQ36+AQ37</f>
        <v>28866.144</v>
      </c>
      <c r="AR38" s="21">
        <f>AR29+AR24+AR15+AR10+AR36+AR37</f>
        <v>16191.876</v>
      </c>
      <c r="AS38" s="21">
        <f>AS29+AS24+AS15+AS10+AS36+AS37</f>
        <v>16917.156</v>
      </c>
      <c r="AT38" s="21">
        <f>AT29+AT24+AT15+AT10+AT36+AT37</f>
        <v>41413.488000000005</v>
      </c>
      <c r="AU38" s="21">
        <f>AU29+AU24+AU15+AU10+AU36+AU37</f>
        <v>18222.66</v>
      </c>
      <c r="AV38" s="32"/>
      <c r="AW38" s="20"/>
      <c r="AX38" s="21">
        <f>AX29+AX24+AX15+AX10+AX36+AX37</f>
        <v>61602.96000000001</v>
      </c>
      <c r="AY38" s="21">
        <f>AY29+AY24+AY15+AY10+AY36+AY37</f>
        <v>73865.04</v>
      </c>
      <c r="BA38" s="39">
        <f>J38+K38+BB38+L38+M38+N38+O38+P38+Q38+R38+S38+T38+X38+Y38+Z38+AA38+AB38+AC38+AD38+AE38+AF38+AG38+AH38+AI38+AM38+AQ38+AR38+AS38+AT38+AU38+AX38+AY38</f>
        <v>2317665.6240000003</v>
      </c>
      <c r="BC38" s="1">
        <f>BA38/12*0.05</f>
        <v>9656.940100000002</v>
      </c>
    </row>
    <row r="39" spans="1:51" ht="12.75">
      <c r="A39" s="65" t="s">
        <v>28</v>
      </c>
      <c r="B39" s="65"/>
      <c r="C39" s="65"/>
      <c r="D39" s="65"/>
      <c r="E39" s="65"/>
      <c r="F39" s="65"/>
      <c r="G39" s="15"/>
      <c r="H39" s="15"/>
      <c r="I39" s="44"/>
      <c r="J39" s="21">
        <v>620.5</v>
      </c>
      <c r="K39" s="21">
        <v>553.9</v>
      </c>
      <c r="L39" s="21">
        <v>405</v>
      </c>
      <c r="M39" s="21">
        <v>598.7</v>
      </c>
      <c r="N39" s="21">
        <v>571</v>
      </c>
      <c r="O39" s="21">
        <v>445.6</v>
      </c>
      <c r="P39" s="21">
        <v>675.4</v>
      </c>
      <c r="Q39" s="21">
        <v>319.6</v>
      </c>
      <c r="R39" s="21">
        <v>721.3</v>
      </c>
      <c r="S39" s="21">
        <v>421.7</v>
      </c>
      <c r="T39" s="21">
        <v>816.3</v>
      </c>
      <c r="U39" s="32"/>
      <c r="V39" s="32"/>
      <c r="W39" s="49"/>
      <c r="X39" s="21">
        <v>484.3</v>
      </c>
      <c r="Y39" s="21">
        <v>416.3</v>
      </c>
      <c r="Z39" s="21">
        <v>411</v>
      </c>
      <c r="AA39" s="21">
        <v>416.7</v>
      </c>
      <c r="AB39" s="21">
        <v>282.9</v>
      </c>
      <c r="AC39" s="21">
        <v>402.5</v>
      </c>
      <c r="AD39" s="21">
        <v>412.3</v>
      </c>
      <c r="AE39" s="21">
        <v>326.6</v>
      </c>
      <c r="AF39" s="21">
        <v>401.3</v>
      </c>
      <c r="AG39" s="21">
        <v>324</v>
      </c>
      <c r="AH39" s="21">
        <v>410</v>
      </c>
      <c r="AI39" s="21">
        <v>518.9</v>
      </c>
      <c r="AJ39" s="32"/>
      <c r="AK39" s="32"/>
      <c r="AL39" s="49"/>
      <c r="AM39" s="21">
        <v>256.3</v>
      </c>
      <c r="AN39" s="32"/>
      <c r="AO39" s="32"/>
      <c r="AP39" s="44"/>
      <c r="AQ39" s="21">
        <v>159.2</v>
      </c>
      <c r="AR39" s="21">
        <v>89.3</v>
      </c>
      <c r="AS39" s="21">
        <v>93.3</v>
      </c>
      <c r="AT39" s="21">
        <v>228.4</v>
      </c>
      <c r="AU39" s="21">
        <v>100.5</v>
      </c>
      <c r="AV39" s="32"/>
      <c r="AW39" s="34"/>
      <c r="AX39" s="21">
        <v>484.3</v>
      </c>
      <c r="AY39" s="21">
        <v>580.7</v>
      </c>
    </row>
    <row r="40" spans="1:51" s="17" customFormat="1" ht="25.5" customHeight="1">
      <c r="A40" s="64" t="s">
        <v>29</v>
      </c>
      <c r="B40" s="64"/>
      <c r="C40" s="64"/>
      <c r="D40" s="64"/>
      <c r="E40" s="64"/>
      <c r="F40" s="64"/>
      <c r="G40" s="4"/>
      <c r="H40" s="4">
        <f>7.28*1.416*1.2*1.15</f>
        <v>14.225702399999998</v>
      </c>
      <c r="I40" s="45">
        <f>I15+I24+I29+I36+I37</f>
        <v>15.509999999999998</v>
      </c>
      <c r="J40" s="34">
        <f aca="true" t="shared" si="62" ref="J40:T40">J38/12/J39</f>
        <v>15.510000000000003</v>
      </c>
      <c r="K40" s="34">
        <f t="shared" si="62"/>
        <v>15.51</v>
      </c>
      <c r="L40" s="34">
        <f t="shared" si="62"/>
        <v>15.509999999999998</v>
      </c>
      <c r="M40" s="34">
        <f t="shared" si="62"/>
        <v>15.510000000000002</v>
      </c>
      <c r="N40" s="34">
        <f t="shared" si="62"/>
        <v>15.510000000000002</v>
      </c>
      <c r="O40" s="34">
        <f t="shared" si="62"/>
        <v>15.51</v>
      </c>
      <c r="P40" s="34">
        <f t="shared" si="62"/>
        <v>15.51</v>
      </c>
      <c r="Q40" s="34">
        <f t="shared" si="62"/>
        <v>15.510000000000002</v>
      </c>
      <c r="R40" s="34">
        <f t="shared" si="62"/>
        <v>15.51</v>
      </c>
      <c r="S40" s="34">
        <f t="shared" si="62"/>
        <v>15.509999999999998</v>
      </c>
      <c r="T40" s="34">
        <f t="shared" si="62"/>
        <v>15.510000000000003</v>
      </c>
      <c r="U40" s="34"/>
      <c r="V40" s="34">
        <f>7.28*1.416*1.2*1.15</f>
        <v>14.225702399999998</v>
      </c>
      <c r="W40" s="45">
        <f>W15+W24+W29+W36+W37</f>
        <v>15.11</v>
      </c>
      <c r="X40" s="34">
        <f aca="true" t="shared" si="63" ref="X40:AI40">X38/12/X39</f>
        <v>15.11</v>
      </c>
      <c r="Y40" s="34">
        <f t="shared" si="63"/>
        <v>15.110000000000001</v>
      </c>
      <c r="Z40" s="34">
        <f t="shared" si="63"/>
        <v>15.11</v>
      </c>
      <c r="AA40" s="34">
        <f t="shared" si="63"/>
        <v>15.11</v>
      </c>
      <c r="AB40" s="34">
        <f t="shared" si="63"/>
        <v>15.11</v>
      </c>
      <c r="AC40" s="34">
        <f t="shared" si="63"/>
        <v>15.110000000000001</v>
      </c>
      <c r="AD40" s="34">
        <f t="shared" si="63"/>
        <v>15.11</v>
      </c>
      <c r="AE40" s="34">
        <f t="shared" si="63"/>
        <v>15.11</v>
      </c>
      <c r="AF40" s="34">
        <f t="shared" si="63"/>
        <v>15.110000000000001</v>
      </c>
      <c r="AG40" s="34">
        <f t="shared" si="63"/>
        <v>15.109999999999998</v>
      </c>
      <c r="AH40" s="34">
        <f t="shared" si="63"/>
        <v>15.11</v>
      </c>
      <c r="AI40" s="34">
        <f t="shared" si="63"/>
        <v>15.109999999999998</v>
      </c>
      <c r="AJ40" s="34"/>
      <c r="AK40" s="34">
        <f>7.28*1.416*1.2*1.15</f>
        <v>14.225702399999998</v>
      </c>
      <c r="AL40" s="45">
        <f>AL15+AL24+AL29+AL36+AL37</f>
        <v>14.49</v>
      </c>
      <c r="AM40" s="34">
        <f>AM38/12/AM39</f>
        <v>14.49</v>
      </c>
      <c r="AN40" s="34"/>
      <c r="AO40" s="34">
        <f>7.28*1.416*1.2*1.15</f>
        <v>14.225702399999998</v>
      </c>
      <c r="AP40" s="45">
        <f>AP15+AP24+AP29+AP36+AP37</f>
        <v>15.11</v>
      </c>
      <c r="AQ40" s="34">
        <f>AQ38/12/AQ39</f>
        <v>15.110000000000003</v>
      </c>
      <c r="AR40" s="34">
        <f>AR38/12/AR39</f>
        <v>15.110000000000001</v>
      </c>
      <c r="AS40" s="34">
        <f>AS38/12/AS39</f>
        <v>15.11</v>
      </c>
      <c r="AT40" s="34">
        <f>AT38/12/AT39</f>
        <v>15.110000000000001</v>
      </c>
      <c r="AU40" s="34">
        <f>AU38/12/AU39</f>
        <v>15.110000000000001</v>
      </c>
      <c r="AV40" s="34"/>
      <c r="AW40" s="45">
        <f>AW15+AW24+AW29+AW36+AW37</f>
        <v>10.6</v>
      </c>
      <c r="AX40" s="34">
        <f>AX38/12/AX39</f>
        <v>10.600000000000001</v>
      </c>
      <c r="AY40" s="34">
        <f>AY38/12/AY39</f>
        <v>10.599999999999998</v>
      </c>
    </row>
    <row r="42" ht="12.75" customHeight="1" hidden="1"/>
    <row r="45" spans="1:2" ht="12.75">
      <c r="A45" s="1" t="s">
        <v>44</v>
      </c>
      <c r="B45" s="1">
        <v>12</v>
      </c>
    </row>
  </sheetData>
  <sheetProtection/>
  <mergeCells count="42">
    <mergeCell ref="A28:F28"/>
    <mergeCell ref="A29:F29"/>
    <mergeCell ref="AV8:AY8"/>
    <mergeCell ref="A35:F35"/>
    <mergeCell ref="A33:F33"/>
    <mergeCell ref="A34:F34"/>
    <mergeCell ref="U8:AI8"/>
    <mergeCell ref="G8:T8"/>
    <mergeCell ref="A18:F18"/>
    <mergeCell ref="A19:F19"/>
    <mergeCell ref="A40:F40"/>
    <mergeCell ref="A30:F30"/>
    <mergeCell ref="A31:F31"/>
    <mergeCell ref="A32:F32"/>
    <mergeCell ref="A38:F38"/>
    <mergeCell ref="A36:F36"/>
    <mergeCell ref="A39:F39"/>
    <mergeCell ref="A37:F37"/>
    <mergeCell ref="A20:F20"/>
    <mergeCell ref="A16:F16"/>
    <mergeCell ref="A11:F11"/>
    <mergeCell ref="A13:F13"/>
    <mergeCell ref="A25:F25"/>
    <mergeCell ref="A27:F27"/>
    <mergeCell ref="A26:F26"/>
    <mergeCell ref="A15:F15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A14:F14"/>
    <mergeCell ref="AN8:AU8"/>
    <mergeCell ref="AJ8:AM8"/>
    <mergeCell ref="A12:F12"/>
    <mergeCell ref="G7:AU7"/>
    <mergeCell ref="A7:F9"/>
    <mergeCell ref="A10:F10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2013-01-24T10:24:30Z</cp:lastPrinted>
  <dcterms:modified xsi:type="dcterms:W3CDTF">2013-11-26T12:00:57Z</dcterms:modified>
  <cp:category/>
  <cp:version/>
  <cp:contentType/>
  <cp:contentStatus/>
</cp:coreProperties>
</file>